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xr:revisionPtr revIDLastSave="0" documentId="8_{755D5546-627E-47B6-A4F0-14C6C51AA273}" xr6:coauthVersionLast="47" xr6:coauthVersionMax="47" xr10:uidLastSave="{00000000-0000-0000-0000-000000000000}"/>
  <bookViews>
    <workbookView xWindow="25080" yWindow="-120" windowWidth="25440" windowHeight="15390" tabRatio="412" activeTab="1" xr2:uid="{00000000-000D-0000-FFFF-FFFF00000000}"/>
  </bookViews>
  <sheets>
    <sheet name="Sheet3" sheetId="3" r:id="rId1"/>
    <sheet name="Sheet1" sheetId="1" r:id="rId2"/>
    <sheet name="Sheet2" sheetId="2" r:id="rId3"/>
  </sheet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 i="1" l="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N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l="1"/>
  <c r="O85" i="1"/>
  <c r="C26" i="1"/>
  <c r="R85" i="1"/>
  <c r="C17" i="1" l="1"/>
  <c r="C2" i="1" l="1"/>
  <c r="C3" i="1"/>
  <c r="C4" i="1"/>
  <c r="C5" i="1"/>
  <c r="C6" i="1"/>
  <c r="C7" i="1"/>
  <c r="C8" i="1"/>
  <c r="C9" i="1"/>
  <c r="C10" i="1"/>
  <c r="C11" i="1"/>
  <c r="C12" i="1"/>
  <c r="C13" i="1"/>
  <c r="C14" i="1"/>
  <c r="C15" i="1"/>
  <c r="C16" i="1"/>
  <c r="C18" i="1"/>
  <c r="C19" i="1"/>
  <c r="C20" i="1"/>
  <c r="C21" i="1"/>
  <c r="C22" i="1"/>
  <c r="C23" i="1"/>
  <c r="C24" i="1"/>
  <c r="C25"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E5" i="2" l="1"/>
  <c r="E1" i="2"/>
  <c r="E2" i="2"/>
  <c r="E3" i="2"/>
  <c r="E4" i="2"/>
  <c r="E6" i="2" l="1"/>
</calcChain>
</file>

<file path=xl/sharedStrings.xml><?xml version="1.0" encoding="utf-8"?>
<sst xmlns="http://schemas.openxmlformats.org/spreadsheetml/2006/main" count="542" uniqueCount="199">
  <si>
    <t>No</t>
  </si>
  <si>
    <t>Lane Closure Utilizing Traffic Regulators on a 2-lane undivided roadway</t>
  </si>
  <si>
    <t>Speed Limit</t>
  </si>
  <si>
    <t>ERW</t>
  </si>
  <si>
    <t>WZB</t>
  </si>
  <si>
    <t>Warning Diamons</t>
  </si>
  <si>
    <t>Center Lane Closure on a Multi-lane (or 5 Lane) Undivided Roadway</t>
  </si>
  <si>
    <t>Target Arrows</t>
  </si>
  <si>
    <t>Left and Center Lane Closure on a multi Lane undivided roadway</t>
  </si>
  <si>
    <t>Same as 110 but increases the taper from 50 to  100 max to 100 to 200 max</t>
  </si>
  <si>
    <t>Speed Limit Layout</t>
  </si>
  <si>
    <t>Where Workers Present (DO NOT USE)</t>
  </si>
  <si>
    <t>(DO NOT USE)</t>
  </si>
  <si>
    <t>Freeway (DO NOT USE)</t>
  </si>
  <si>
    <t>Yes</t>
  </si>
  <si>
    <t>Same as 110 but uses Rumble strips</t>
  </si>
  <si>
    <t>Use of Arrow Board on Hill or Curve and Work Zone Layout</t>
  </si>
  <si>
    <t>Traffic Typical Note Sheet</t>
  </si>
  <si>
    <t>Typical Numbering Key</t>
  </si>
  <si>
    <t>Temporary Traffic Signal with Dual Signing on a 2-Lane Undivided Roadway</t>
  </si>
  <si>
    <t>Haul Road Crossing…</t>
  </si>
  <si>
    <t>Work Area</t>
  </si>
  <si>
    <t>2-Lane Closure (Inside Lanes) on a 4 Lane undivided highway</t>
  </si>
  <si>
    <t>Both Bounds Shifted on a 3 Lane undivided Roadway</t>
  </si>
  <si>
    <t>On street Parking</t>
  </si>
  <si>
    <t>Signal Work</t>
  </si>
  <si>
    <t>Freeway</t>
  </si>
  <si>
    <t>Crossover</t>
  </si>
  <si>
    <t>Special</t>
  </si>
  <si>
    <t>Rolling Roadblock - Freeway</t>
  </si>
  <si>
    <t>Lane Closure Near Gore - Freeway</t>
  </si>
  <si>
    <t>Zipper Merge - Freeway</t>
  </si>
  <si>
    <t>Early Merge - Freeway</t>
  </si>
  <si>
    <t>Maintenance Work</t>
  </si>
  <si>
    <t>DID NOT REVIEW</t>
  </si>
  <si>
    <t>RCOC may use on crossovers</t>
  </si>
  <si>
    <t>RCOC may use on crush and shape projects.</t>
  </si>
  <si>
    <t>Construction Projects</t>
  </si>
  <si>
    <t>Temporary Traffic Control on a two lane two way roadway for crushed and shaped surfaces with speed reduction</t>
  </si>
  <si>
    <t>Crush and Shape</t>
  </si>
  <si>
    <t>Maintain Traffic Typical</t>
  </si>
  <si>
    <t>"B," "D," and "L" Tables Channelizing Device Spacing Sign Border Key, and Roll-Ahead Spacing</t>
  </si>
  <si>
    <t xml:space="preserve">Traffic Typical Sign Sheet </t>
  </si>
  <si>
    <t>Supplemental Speed Limit Treatment on Limited Access Roadways</t>
  </si>
  <si>
    <t>Supplemental Speed Limit Treatment on a 2-way roadway were workers present</t>
  </si>
  <si>
    <t>With speed reduction and on reinforcing R2-1's in work zone no end speed limits</t>
  </si>
  <si>
    <t>1-Bound Closure with a double lane shift on a 5-lane undivided roadway</t>
  </si>
  <si>
    <t>1 bound closure with a signal lane shift on a 5 lane undivided roadway</t>
  </si>
  <si>
    <t>Left Lanes and Center lane closure on a 5-lane undivided roadway</t>
  </si>
  <si>
    <t>1 Left, 1 Right and CLT Lane Closure with a single Lane shift on a 5-lane Undivided roadway</t>
  </si>
  <si>
    <t>Lane Shift on a 3-Lane undivided Roadway</t>
  </si>
  <si>
    <t>Freeway Extended Lead in Sequence</t>
  </si>
  <si>
    <t>Stopped Traffic Advisory Standard Setup on a Freeway or divided roadway</t>
  </si>
  <si>
    <t>Crossover Closure on a divided Roadway</t>
  </si>
  <si>
    <t>One Lane</t>
  </si>
  <si>
    <t>Code</t>
  </si>
  <si>
    <t>GEN-KEY</t>
  </si>
  <si>
    <t>GEN-SPACING CHARTS</t>
  </si>
  <si>
    <t>GEN-NOTES</t>
  </si>
  <si>
    <t>GEN-SIGN</t>
  </si>
  <si>
    <t>GEN-AB</t>
  </si>
  <si>
    <t>TR-NFW-2L</t>
  </si>
  <si>
    <t>TS-SINGLE-SIGN</t>
  </si>
  <si>
    <t>CLT-1(CLT)</t>
  </si>
  <si>
    <t>CLT-1(L)LC-SHIFT</t>
  </si>
  <si>
    <t>CLT-1(R )LC-SHIFT</t>
  </si>
  <si>
    <t>CLT-1LC-(L)</t>
  </si>
  <si>
    <t>CLT-2(L)LC-(IN)</t>
  </si>
  <si>
    <t>CLT-SHIFT-(R+L)</t>
  </si>
  <si>
    <t>CLT-SHIFT-OLC</t>
  </si>
  <si>
    <t>SP-CROSS-C-NFW</t>
  </si>
  <si>
    <t>SP-CruSha</t>
  </si>
  <si>
    <t>Notes</t>
  </si>
  <si>
    <t>2 Lanes</t>
  </si>
  <si>
    <t>2 Lanes with Traffic Regulator</t>
  </si>
  <si>
    <t>GEN-SPEED</t>
  </si>
  <si>
    <t>GEN-SPEED-NFW</t>
  </si>
  <si>
    <t>GEN-SPEED-FW</t>
  </si>
  <si>
    <t>Notes - Special</t>
  </si>
  <si>
    <t>SP-EM-1LC-(L)</t>
  </si>
  <si>
    <t>SP_ZIP</t>
  </si>
  <si>
    <t>SP-ZIP</t>
  </si>
  <si>
    <t>SP-GORE</t>
  </si>
  <si>
    <t>SP-Rolling</t>
  </si>
  <si>
    <t>2 lanes</t>
  </si>
  <si>
    <t>Count of Use</t>
  </si>
  <si>
    <t>Column Labels</t>
  </si>
  <si>
    <t>Grand Total</t>
  </si>
  <si>
    <t>TR-CLT</t>
  </si>
  <si>
    <t>1-Lane and Center Lane Closure Utilizing Traffic Regulators</t>
  </si>
  <si>
    <t>TS-DUAL-SIGN</t>
  </si>
  <si>
    <t>NFW-SHL-(R)</t>
  </si>
  <si>
    <t>NFW-1LC-(R)</t>
  </si>
  <si>
    <t xml:space="preserve"> 2-Lane Closures, Left and Right, with a 1-Lane Shift on a 4-Lane Undivided Roadway</t>
  </si>
  <si>
    <t>NFW-2(R+L)LC-SHIFT</t>
  </si>
  <si>
    <t>NFW-2LC-(IN)</t>
  </si>
  <si>
    <t>Shift with Both Bounds Shifted on a 2-Lane Undivided Roadway</t>
  </si>
  <si>
    <t>NFW-SHIFT-0LC</t>
  </si>
  <si>
    <t>CLT-2(R+L)LC-SHIFT</t>
  </si>
  <si>
    <t>CLT-SHIFT-2(R)</t>
  </si>
  <si>
    <t>Double Lane Shift on a 5-Lane Undivided Roadway</t>
  </si>
  <si>
    <t>INT-LD-CLT-MID</t>
  </si>
  <si>
    <t>INT-LD-LANE</t>
  </si>
  <si>
    <t>INT-LD-MID</t>
  </si>
  <si>
    <t>INT-LD-OUT</t>
  </si>
  <si>
    <t>INT-SD-MID</t>
  </si>
  <si>
    <t>Signal Work at Intersection less than 1 Hour on a 2-Lane Undivided Roadway, Middle of Intersection</t>
  </si>
  <si>
    <t>Signal work at Intersection Longer than 1 Hour on a 2-Lane Undivided Roadway, Middle of Intersection</t>
  </si>
  <si>
    <t>Signal Work at Intersection Outside Roadway Longer than 1 Hour on a 4-Lane Undivided Roadway</t>
  </si>
  <si>
    <t>Signal Work at Intersection Longer than 1 Hour on a 4-Lane Undivided Roadway</t>
  </si>
  <si>
    <t>Signal Work at Intersection Longer than 1 Hour on a 5-Lane Undivided Roadway</t>
  </si>
  <si>
    <t>Shoulder Closure on a Freeway or Divided Roadway, Right Shoulder</t>
  </si>
  <si>
    <t>FW-SHL-(R )</t>
  </si>
  <si>
    <t>CLT-PARK-SHIFT</t>
  </si>
  <si>
    <t>Shoulder Closure on a Freeway or Divided Roadway, Left Shoulder</t>
  </si>
  <si>
    <t>FW-SHL-(L)</t>
  </si>
  <si>
    <t>1-Lane Shift Within a Lane Closure on a 2-Lane Freeway or Divided Roadway</t>
  </si>
  <si>
    <t>Right 3-Lane Closure on a 4-Lane Freeway or Divided Roadway</t>
  </si>
  <si>
    <t>Left 3-Lane Closure on a 4-Lane Freeway or Divided Roadway</t>
  </si>
  <si>
    <t xml:space="preserve"> Right 2-Lane Closure on a 3-Lane Freeway or Divided Roadway</t>
  </si>
  <si>
    <t xml:space="preserve"> 2-Lane Closure on a 3-Lane Freeway or Divided Roadway</t>
  </si>
  <si>
    <t xml:space="preserve"> Single Lane Closure with Shift on a Freeway or Divided Roadway</t>
  </si>
  <si>
    <t>Single Left Lane Closure on a Freeway or Divided Roadway</t>
  </si>
  <si>
    <t>Single Right Lane Closure on a Freeway or Divided Roadway</t>
  </si>
  <si>
    <t>1-Lane to 2-Lane Closure on a 3-Lane Freeway or Divided Roadway</t>
  </si>
  <si>
    <t>Right Shoulder</t>
  </si>
  <si>
    <t>Left Shoulder</t>
  </si>
  <si>
    <t>Merge - Freeway</t>
  </si>
  <si>
    <t>Gore - Freeway</t>
  </si>
  <si>
    <t>Roadblock - Freeway</t>
  </si>
  <si>
    <t>Single Right</t>
  </si>
  <si>
    <t>Single Shift</t>
  </si>
  <si>
    <t>FW-(1-2)LC-(L)</t>
  </si>
  <si>
    <t>FW-1LC-(L)</t>
  </si>
  <si>
    <t>FW-1LC-(R)-SHIFT</t>
  </si>
  <si>
    <t>FW-2LC-(L)</t>
  </si>
  <si>
    <t>FW-2LC-(R</t>
  </si>
  <si>
    <t>FW-3LC-(L)</t>
  </si>
  <si>
    <t>FW-3LC-(R )</t>
  </si>
  <si>
    <t>FW-SHIFT-1LC</t>
  </si>
  <si>
    <t>FW-1LC-(R )</t>
  </si>
  <si>
    <t>Divided</t>
  </si>
  <si>
    <t>Single Left</t>
  </si>
  <si>
    <t>1 or 2 lane closure</t>
  </si>
  <si>
    <t>Right 2 Lane Closure</t>
  </si>
  <si>
    <t>Left 2 Lane Closure</t>
  </si>
  <si>
    <t>Left 3 Lane Closure</t>
  </si>
  <si>
    <t>Right 3 Lane Closure</t>
  </si>
  <si>
    <t>1 Lane closure AND shift onto shoulder</t>
  </si>
  <si>
    <t>320*</t>
  </si>
  <si>
    <t>30*</t>
  </si>
  <si>
    <t>Does RCOC typically use?</t>
  </si>
  <si>
    <t>Always</t>
  </si>
  <si>
    <t>Use in Current Project</t>
  </si>
  <si>
    <t>Traffic Regulator</t>
  </si>
  <si>
    <t>Temparary Signal</t>
  </si>
  <si>
    <t>Shoulder Closure on a 2 Lane, Undivided Roadway</t>
  </si>
  <si>
    <t>No: Code</t>
  </si>
  <si>
    <t>No:</t>
  </si>
  <si>
    <t>Title</t>
  </si>
  <si>
    <t>Conrol Type</t>
  </si>
  <si>
    <t>Undivided</t>
  </si>
  <si>
    <t>Roadway Type</t>
  </si>
  <si>
    <t>Number of Lanes</t>
  </si>
  <si>
    <t>Temporary Traffic Signal with Single Signing on a 2 lane Undivided Roadway</t>
  </si>
  <si>
    <t>Shoulder</t>
  </si>
  <si>
    <t>2 outside lanes</t>
  </si>
  <si>
    <t>1  outside lane</t>
  </si>
  <si>
    <t>1 outside lane</t>
  </si>
  <si>
    <t>0.5 Lane and shoulder</t>
  </si>
  <si>
    <t>Center lane</t>
  </si>
  <si>
    <t>Do you need paint quantities?</t>
  </si>
  <si>
    <t>Maybe</t>
  </si>
  <si>
    <t>3 inside lanes</t>
  </si>
  <si>
    <t>Intersection</t>
  </si>
  <si>
    <t>Consult with CE III in TOC</t>
  </si>
  <si>
    <t>1 ouside lane</t>
  </si>
  <si>
    <t>Paint required if left overnight.</t>
  </si>
  <si>
    <t>Half of road</t>
  </si>
  <si>
    <t>Paint required if left overnight</t>
  </si>
  <si>
    <t>Paint required.</t>
  </si>
  <si>
    <r>
      <rPr>
        <b/>
        <sz val="11"/>
        <color theme="1"/>
        <rFont val="Arial"/>
        <family val="2"/>
      </rPr>
      <t xml:space="preserve">Paint required.  </t>
    </r>
    <r>
      <rPr>
        <sz val="11"/>
        <color theme="1"/>
        <rFont val="Arial"/>
        <family val="2"/>
      </rPr>
      <t>Shoudler area used to maintain traffic.</t>
    </r>
  </si>
  <si>
    <t>Shoudler area used to maintain traffic.</t>
  </si>
  <si>
    <t>Same as 120 but with only one set of signs in each direction instead of two.</t>
  </si>
  <si>
    <t>1+</t>
  </si>
  <si>
    <t>N/A</t>
  </si>
  <si>
    <t>Total</t>
  </si>
  <si>
    <t>2 outside lanes and CLTL</t>
  </si>
  <si>
    <t>1 inside and CLTL</t>
  </si>
  <si>
    <r>
      <rPr>
        <b/>
        <sz val="11"/>
        <color theme="1"/>
        <rFont val="Arial"/>
        <family val="2"/>
      </rPr>
      <t xml:space="preserve">Paint required if left overnight. </t>
    </r>
    <r>
      <rPr>
        <sz val="11"/>
        <color theme="1"/>
        <rFont val="Arial"/>
        <family val="2"/>
      </rPr>
      <t>Consider just reducing one direction down to one lane and keep CLTL open. Use only where there are no turns and high through volumes.  Use 123 if you don’t need to keep three Lanes</t>
    </r>
  </si>
  <si>
    <t>Sign, Type B, Temp, Prismatic, Furn/Oper (Sft)</t>
  </si>
  <si>
    <t>NOT COMMON - Sign, Type A, Temp, Prismatic, Furn/Oper (Sft)</t>
  </si>
  <si>
    <t>INSIDE/OUTSIDE</t>
  </si>
  <si>
    <t>2 inside lanes</t>
  </si>
  <si>
    <r>
      <t xml:space="preserve">4 </t>
    </r>
    <r>
      <rPr>
        <b/>
        <sz val="11"/>
        <color theme="1"/>
        <rFont val="Arial"/>
        <family val="2"/>
      </rPr>
      <t>or 5</t>
    </r>
  </si>
  <si>
    <r>
      <t>1 right lane closure on a 4 lane</t>
    </r>
    <r>
      <rPr>
        <b/>
        <sz val="11"/>
        <color theme="1"/>
        <rFont val="Arial"/>
        <family val="2"/>
      </rPr>
      <t xml:space="preserve"> (or 5-lane) </t>
    </r>
    <r>
      <rPr>
        <sz val="11"/>
        <color theme="1"/>
        <rFont val="Arial"/>
        <family val="2"/>
      </rPr>
      <t>undivided roadway</t>
    </r>
  </si>
  <si>
    <t>How many times used?</t>
  </si>
  <si>
    <t>Sign, Type B</t>
  </si>
  <si>
    <t>Sign, Type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</si>
</sst>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11"/>
      <color rgb="FF006100"/>
      <name val="Calibri"/>
      <family val="2"/>
      <scheme val="minor"/>
    </font>
    <font>
      <sz val="11"/>
      <color rgb="FF9C0006"/>
      <name val="Calibri"/>
      <family val="2"/>
      <scheme val="minor"/>
    </font>
    <font>
      <sz val="11"/>
      <color theme="1"/>
      <name val="Arial"/>
      <family val="2"/>
    </font>
    <font>
      <u/>
      <sz val="11"/>
      <color theme="10"/>
      <name val="Arial"/>
      <family val="2"/>
    </font>
    <font>
      <b/>
      <sz val="11"/>
      <color theme="1"/>
      <name val="Arial"/>
      <family val="2"/>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theme="0" tint="-0.14999847407452621"/>
      </patternFill>
    </fill>
  </fills>
  <borders count="2">
    <border>
      <left/>
      <right/>
      <top/>
      <bottom/>
      <diagonal/>
    </border>
    <border>
      <left/>
      <right/>
      <top style="thin">
        <color theme="1"/>
      </top>
      <bottom style="thin">
        <color theme="1"/>
      </bottom>
      <diagonal/>
    </border>
  </borders>
  <cellStyleXfs count="4">
    <xf numFmtId="0" fontId="0" fillId="0" borderId="0"/>
    <xf numFmtId="0" fontId="1" fillId="0" borderId="0" applyNumberForma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1">
    <xf numFmtId="0" fontId="0" fillId="0" borderId="0" xfId="0"/>
    <xf numFmtId="0" fontId="0" fillId="0" borderId="0" xfId="0" pivotButton="1"/>
    <xf numFmtId="0" fontId="4" fillId="0" borderId="0" xfId="0" applyFont="1" applyAlignment="1">
      <alignment wrapText="1"/>
    </xf>
    <xf numFmtId="0" fontId="4" fillId="0" borderId="0" xfId="0" applyFont="1"/>
    <xf numFmtId="0" fontId="5" fillId="0" borderId="0" xfId="1" applyFont="1" applyFill="1"/>
    <xf numFmtId="49" fontId="4" fillId="0" borderId="0" xfId="0" applyNumberFormat="1" applyFont="1"/>
    <xf numFmtId="0" fontId="4" fillId="4" borderId="1" xfId="0" applyFont="1" applyFill="1" applyBorder="1" applyAlignment="1">
      <alignment wrapText="1"/>
    </xf>
    <xf numFmtId="0" fontId="4" fillId="0" borderId="1" xfId="0" applyFont="1" applyBorder="1" applyAlignment="1">
      <alignment wrapText="1"/>
    </xf>
    <xf numFmtId="0" fontId="2" fillId="2" borderId="0" xfId="2" applyAlignment="1">
      <alignment wrapText="1"/>
    </xf>
    <xf numFmtId="0" fontId="3" fillId="3" borderId="0" xfId="3" applyAlignment="1">
      <alignment wrapText="1"/>
    </xf>
    <xf numFmtId="0" fontId="6" fillId="0" borderId="0" xfId="0" applyFont="1" applyAlignment="1">
      <alignment wrapText="1"/>
    </xf>
  </cellXfs>
  <cellStyles count="4">
    <cellStyle name="Bad" xfId="3" builtinId="27"/>
    <cellStyle name="Good" xfId="2" builtinId="26"/>
    <cellStyle name="Hyperlink" xfId="1" builtinId="8"/>
    <cellStyle name="Normal" xfId="0" builtinId="0"/>
  </cellStyles>
  <dxfs count="38">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vertAlign val="baseline"/>
        <sz val="11"/>
        <name val="Arial"/>
        <family val="2"/>
        <scheme val="none"/>
      </font>
      <fill>
        <patternFill patternType="none">
          <fgColor indexed="64"/>
          <bgColor auto="1"/>
        </patternFill>
      </fill>
    </dxf>
    <dxf>
      <font>
        <strike val="0"/>
        <outline val="0"/>
        <shadow val="0"/>
        <vertAlign val="baseline"/>
        <sz val="11"/>
        <name val="Arial"/>
        <family val="2"/>
        <scheme val="none"/>
      </font>
      <fill>
        <patternFill patternType="none">
          <fgColor indexed="64"/>
          <bgColor auto="1"/>
        </patternFill>
      </fill>
    </dxf>
    <dxf>
      <font>
        <strike val="0"/>
        <outline val="0"/>
        <shadow val="0"/>
        <vertAlign val="baseline"/>
        <sz val="11"/>
        <name val="Arial"/>
        <family val="2"/>
        <scheme val="none"/>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524.643370601851" createdVersion="6" refreshedVersion="6" minRefreshableVersion="3" recordCount="83" xr:uid="{6A1A2EFB-28D1-4CBF-A45F-6B2064172047}">
  <cacheSource type="worksheet">
    <worksheetSource name="Table3"/>
  </cacheSource>
  <cacheFields count="11">
    <cacheField name="No" numFmtId="0">
      <sharedItems containsMixedTypes="1" containsNumber="1" containsInteger="1" minValue="100" maxValue="361"/>
    </cacheField>
    <cacheField name="Code" numFmtId="0">
      <sharedItems containsBlank="1"/>
    </cacheField>
    <cacheField name="Column1" numFmtId="0">
      <sharedItems containsNonDate="0" containsString="0" containsBlank="1"/>
    </cacheField>
    <cacheField name="Desc" numFmtId="0">
      <sharedItems containsBlank="1"/>
    </cacheField>
    <cacheField name="Notes" numFmtId="0">
      <sharedItems containsBlank="1"/>
    </cacheField>
    <cacheField name="Open Lanes" numFmtId="0">
      <sharedItems containsBlank="1"/>
    </cacheField>
    <cacheField name="Category/Number of Lanes" numFmtId="0">
      <sharedItems containsBlank="1"/>
    </cacheField>
    <cacheField name="Maintain Traffic Typical" numFmtId="0">
      <sharedItems/>
    </cacheField>
    <cacheField name="Area (Sft)" numFmtId="0">
      <sharedItems containsString="0" containsBlank="1" containsNumber="1" containsInteger="1" minValue="136" maxValue="221"/>
    </cacheField>
    <cacheField name="Work Area" numFmtId="0">
      <sharedItems containsBlank="1"/>
    </cacheField>
    <cacheField name="Use" numFmtId="0">
      <sharedItems count="2">
        <s v="Yes"/>
        <s v="N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
  <r>
    <n v="100"/>
    <s v="GEN-KEY"/>
    <m/>
    <s v="Typical Numbering Key"/>
    <m/>
    <m/>
    <s v="Notes"/>
    <s v="Construction Projects"/>
    <m/>
    <m/>
    <x v="0"/>
  </r>
  <r>
    <n v="101"/>
    <s v="GEN-SPACING CHARTS"/>
    <m/>
    <s v="&quot;B,&quot; &quot;D,&quot; and &quot;L&quot; Tables Channelizing Device Spacing Sign Border Key, and Roll-Ahead Spacing"/>
    <s v="D Tables"/>
    <m/>
    <s v="Notes"/>
    <s v="Construction Projects"/>
    <m/>
    <m/>
    <x v="0"/>
  </r>
  <r>
    <n v="102"/>
    <s v="GEN-NOTES"/>
    <m/>
    <s v="Traffic Typical Note Sheet"/>
    <m/>
    <m/>
    <s v="Notes"/>
    <s v="Construction Projects"/>
    <m/>
    <m/>
    <x v="0"/>
  </r>
  <r>
    <n v="103"/>
    <s v="GEN-SIGN"/>
    <m/>
    <s v="Traffic Typical Sign Sheet "/>
    <m/>
    <m/>
    <s v="Notes"/>
    <s v="Construction Projects"/>
    <m/>
    <m/>
    <x v="0"/>
  </r>
  <r>
    <n v="104"/>
    <s v="GEN-AB"/>
    <m/>
    <s v="Use of Arrow Board on Hill or Curve and Work Zone Layout"/>
    <s v="Arrow Board"/>
    <m/>
    <s v="Notes - Special"/>
    <s v="Construction Projects"/>
    <m/>
    <m/>
    <x v="0"/>
  </r>
  <r>
    <n v="105"/>
    <s v="GEN-SPEED-FW"/>
    <m/>
    <s v="Supplemental Speed Limit Treatment on Limited Access Roadways"/>
    <s v="Freeway (DO NOT USE)"/>
    <m/>
    <s v="Notes - Special"/>
    <s v="Construction Projects"/>
    <m/>
    <m/>
    <x v="1"/>
  </r>
  <r>
    <n v="106"/>
    <s v="GEN-SPEED-NFW"/>
    <m/>
    <s v="Supplemental Speed Limit Treatment on a 2-way roadway were workers present"/>
    <s v="Where Workers Present (DO NOT USE)"/>
    <m/>
    <s v="Notes - Special"/>
    <s v="Construction Projects"/>
    <m/>
    <m/>
    <x v="1"/>
  </r>
  <r>
    <n v="107"/>
    <s v="GEN-SPEED"/>
    <m/>
    <s v="Speed Limit Layout"/>
    <s v="(DO NOT USE)"/>
    <m/>
    <s v="Notes - Special"/>
    <s v="Construction Projects"/>
    <m/>
    <m/>
    <x v="1"/>
  </r>
  <r>
    <n v="110"/>
    <s v="TR-NFW-2L"/>
    <m/>
    <s v="Lane Closure Utilizing Traffic Regulators on a 2-lane undivided roadway"/>
    <s v="With speed reduction and on reinforcing R2-1's in work zone no end speed limits"/>
    <m/>
    <s v="2 Lanes with Traffic Regulator"/>
    <s v="Construction Projects"/>
    <n v="221"/>
    <s v="One Lane"/>
    <x v="0"/>
  </r>
  <r>
    <n v="111"/>
    <m/>
    <m/>
    <m/>
    <s v="Same as 110 but uses Rumble strips"/>
    <m/>
    <s v="2 Lanes with Traffic Regulator"/>
    <s v="Construction Projects"/>
    <m/>
    <s v="One Lane"/>
    <x v="1"/>
  </r>
  <r>
    <n v="112"/>
    <m/>
    <m/>
    <m/>
    <s v="Same as 110 but increases the taper from 50 to  100 max to 100 to 200 max"/>
    <m/>
    <s v="3 Lanes with Traffic Regulator"/>
    <s v="Construction Projects"/>
    <m/>
    <m/>
    <x v="0"/>
  </r>
  <r>
    <n v="113"/>
    <m/>
    <m/>
    <s v="Haul Road Crossing…"/>
    <m/>
    <m/>
    <s v="2 lanes"/>
    <s v="Construction Projects"/>
    <m/>
    <m/>
    <x v="1"/>
  </r>
  <r>
    <n v="114"/>
    <m/>
    <m/>
    <s v="Haul Road Crossing…"/>
    <m/>
    <m/>
    <s v="2 lanes"/>
    <s v="Construction Projects"/>
    <m/>
    <m/>
    <x v="1"/>
  </r>
  <r>
    <n v="120"/>
    <m/>
    <m/>
    <s v="Temporary Traffic Signal with Dual Signing on a 2-Lane Undivided Roadway"/>
    <m/>
    <m/>
    <s v="2 Lanes with Temparary Signal"/>
    <s v="Construction Projects"/>
    <m/>
    <s v="One Lane"/>
    <x v="0"/>
  </r>
  <r>
    <n v="121"/>
    <s v="TS-SINGLE-SIGN"/>
    <m/>
    <s v="Temporary Traffic Signal with single signing on a 2 lane undivided roadway"/>
    <s v="Same as 121 but with only one set of signs in each direction instead of two."/>
    <m/>
    <s v="2 Lanes with Temparary Signal"/>
    <s v="Construction Projects"/>
    <m/>
    <s v="One Lane"/>
    <x v="0"/>
  </r>
  <r>
    <n v="122"/>
    <s v="NFW-SHL-(R )"/>
    <m/>
    <s v="Shoulder Closure on a 2 Lane Undivided Roadway"/>
    <s v="Shoulder Work"/>
    <m/>
    <s v="2 lanes"/>
    <s v="Construction Projects"/>
    <m/>
    <m/>
    <x v="0"/>
  </r>
  <r>
    <n v="123"/>
    <s v="NFW-1LC-(R )"/>
    <m/>
    <s v="1 right lane closure on a 4 lane (or 5-lane) undivided roadway"/>
    <s v="Work on one outside lane"/>
    <s v="2:1"/>
    <s v="4 Lanes"/>
    <s v="Construction Projects"/>
    <n v="136"/>
    <m/>
    <x v="0"/>
  </r>
  <r>
    <n v="124"/>
    <m/>
    <m/>
    <m/>
    <s v="Work on two outside lanes, formal staging required if left overnight, shift one direction into inside lane."/>
    <s v="1:1"/>
    <s v="4 Lanes"/>
    <s v="Construction Projects"/>
    <m/>
    <m/>
    <x v="0"/>
  </r>
  <r>
    <n v="125"/>
    <s v="NFW-2LC- (IN)"/>
    <m/>
    <s v="2-Lane Closure (Inside Lanes) on a 4 Lane undivided highway"/>
    <s v="Work on two inside Lanes"/>
    <s v="1:1"/>
    <s v="4 Lanes"/>
    <s v="Construction Projects"/>
    <m/>
    <m/>
    <x v="0"/>
  </r>
  <r>
    <n v="126"/>
    <m/>
    <m/>
    <m/>
    <m/>
    <m/>
    <m/>
    <s v="Construction Projects"/>
    <m/>
    <m/>
    <x v="1"/>
  </r>
  <r>
    <n v="127"/>
    <m/>
    <m/>
    <m/>
    <s v="Lane closure, shifts both direction using shoulder area"/>
    <m/>
    <s v="2 lanes"/>
    <s v="Construction Projects"/>
    <m/>
    <m/>
    <x v="0"/>
  </r>
  <r>
    <n v="130"/>
    <s v="CLT-1(CLT)"/>
    <m/>
    <s v="Center Lane Closure on a Multi-lane (or 5 Lane) Undivided Roadway"/>
    <s v="Work on CLTL"/>
    <s v="2:2"/>
    <s v="5 Lanes"/>
    <s v="Construction Projects"/>
    <m/>
    <m/>
    <x v="0"/>
  </r>
  <r>
    <n v="131"/>
    <s v="CLT-1(L)LC-SHIFT"/>
    <m/>
    <s v="1-Bound Closure with a double lane shift on a 5-lane undivided roadway"/>
    <s v="One direction closed, two lanes shifted, formal staging required (2 closed 2 shifted)"/>
    <s v="1:2"/>
    <s v="5 Lanes"/>
    <s v="Construction Projects"/>
    <m/>
    <m/>
    <x v="0"/>
  </r>
  <r>
    <n v="132"/>
    <s v="CLT-1(R )LC-SHIFT"/>
    <m/>
    <s v="1 bound closure with a signal lane shift on a 5 lane undivided roadway"/>
    <s v="One direction closed and one lane shifted, Formal staging required if left overnight (2 closed 1 shifted)"/>
    <s v="2:1"/>
    <s v="5 Lanes"/>
    <s v="Construction Projects"/>
    <n v="184"/>
    <m/>
    <x v="0"/>
  </r>
  <r>
    <n v="133"/>
    <s v="CLT-1LC-(L)"/>
    <m/>
    <s v="Left and Center Lane Closure on a multi Lane undivided roadway"/>
    <s v="Center Lane and one inside lane closed"/>
    <s v="2:1"/>
    <s v="5 Lanes"/>
    <s v="Construction Projects"/>
    <m/>
    <m/>
    <x v="0"/>
  </r>
  <r>
    <n v="134"/>
    <s v="CLT-2(L)LC-(IN)"/>
    <m/>
    <s v="Left Lanes and Center lane closure on a 5-lane undivided roadway"/>
    <s v="Center lane and both inside lanes closed"/>
    <s v="1:1"/>
    <s v="5 Lanes"/>
    <s v="Construction Projects"/>
    <m/>
    <m/>
    <x v="0"/>
  </r>
  <r>
    <n v="135"/>
    <s v="CLT-"/>
    <m/>
    <s v="1 Left, 1 Right and CLT Lane Closure with a single Lane shift on a 5-lane Undivided roadway"/>
    <s v="One direction AND CLTL closed, formal staging required if left overnight (1:1)"/>
    <s v="1:1"/>
    <s v="5 Lanes"/>
    <s v="Construction Projects"/>
    <m/>
    <m/>
    <x v="0"/>
  </r>
  <r>
    <n v="136"/>
    <s v="CLT-SHIFT-(R+L)"/>
    <m/>
    <s v="Both Bounds Shifted on a 3 Lane undivided Roadway"/>
    <s v="Formal staging required, work on half of road, both direction shifted using shoudler area."/>
    <m/>
    <s v="3 Lane"/>
    <s v="Construction Projects"/>
    <m/>
    <m/>
    <x v="0"/>
  </r>
  <r>
    <n v="137"/>
    <s v="CLT-SHIFT-OLC"/>
    <m/>
    <s v="Lane Shift on a 3-Lane undivided Roadway"/>
    <s v="Formal staging required if left overnight, work on one lane, shift one lane into CLTL"/>
    <m/>
    <s v="3 Lane"/>
    <s v="Construction Projects"/>
    <m/>
    <m/>
    <x v="0"/>
  </r>
  <r>
    <n v="138"/>
    <s v="CLT-SHIFT"/>
    <m/>
    <m/>
    <s v="Consider just reducing one direction down to one lane and keep CLTL open, use only where there are not turns and High volumes. (2:2)"/>
    <s v="2:2"/>
    <s v="5 Lanes"/>
    <s v="Construction Projects"/>
    <m/>
    <m/>
    <x v="0"/>
  </r>
  <r>
    <n v="140"/>
    <m/>
    <m/>
    <m/>
    <s v="On street Parking"/>
    <m/>
    <m/>
    <s v="Construction Projects"/>
    <m/>
    <m/>
    <x v="1"/>
  </r>
  <r>
    <n v="141"/>
    <s v="141-CLT-PARK-SHIFT"/>
    <m/>
    <m/>
    <s v="On street Parking"/>
    <m/>
    <m/>
    <s v="Construction Projects"/>
    <m/>
    <m/>
    <x v="1"/>
  </r>
  <r>
    <n v="142"/>
    <m/>
    <m/>
    <m/>
    <s v="On street Parking"/>
    <m/>
    <m/>
    <s v="Construction Projects"/>
    <m/>
    <m/>
    <x v="1"/>
  </r>
  <r>
    <n v="150"/>
    <m/>
    <m/>
    <m/>
    <m/>
    <m/>
    <m/>
    <s v="Construction Projects"/>
    <m/>
    <m/>
    <x v="1"/>
  </r>
  <r>
    <n v="151"/>
    <m/>
    <m/>
    <m/>
    <m/>
    <m/>
    <m/>
    <s v="Construction Projects"/>
    <m/>
    <m/>
    <x v="1"/>
  </r>
  <r>
    <n v="152"/>
    <m/>
    <m/>
    <m/>
    <m/>
    <m/>
    <m/>
    <s v="Construction Projects"/>
    <m/>
    <m/>
    <x v="1"/>
  </r>
  <r>
    <n v="153"/>
    <m/>
    <m/>
    <m/>
    <m/>
    <m/>
    <m/>
    <s v="Construction Projects"/>
    <m/>
    <m/>
    <x v="1"/>
  </r>
  <r>
    <n v="154"/>
    <m/>
    <m/>
    <m/>
    <m/>
    <m/>
    <m/>
    <s v="Construction Projects"/>
    <m/>
    <m/>
    <x v="1"/>
  </r>
  <r>
    <n v="155"/>
    <m/>
    <m/>
    <m/>
    <m/>
    <m/>
    <m/>
    <s v="Construction Projects"/>
    <m/>
    <m/>
    <x v="1"/>
  </r>
  <r>
    <n v="160"/>
    <s v="INT"/>
    <m/>
    <m/>
    <m/>
    <m/>
    <s v="Signal Work"/>
    <s v="Construction Projects"/>
    <m/>
    <s v="Int"/>
    <x v="0"/>
  </r>
  <r>
    <n v="161"/>
    <s v="INT"/>
    <m/>
    <m/>
    <m/>
    <m/>
    <s v="Signal Work"/>
    <s v="Construction Projects"/>
    <m/>
    <s v="Int"/>
    <x v="0"/>
  </r>
  <r>
    <n v="162"/>
    <s v="INT"/>
    <m/>
    <m/>
    <m/>
    <m/>
    <s v="Signal Work"/>
    <s v="Construction Projects"/>
    <m/>
    <s v="Int"/>
    <x v="0"/>
  </r>
  <r>
    <n v="163"/>
    <s v="INT"/>
    <m/>
    <m/>
    <m/>
    <m/>
    <s v="Signal Work"/>
    <s v="Construction Projects"/>
    <m/>
    <s v="Int"/>
    <x v="0"/>
  </r>
  <r>
    <n v="164"/>
    <s v="INT"/>
    <m/>
    <m/>
    <m/>
    <m/>
    <s v="Signal Work"/>
    <s v="Construction Projects"/>
    <m/>
    <s v="Int"/>
    <x v="0"/>
  </r>
  <r>
    <n v="200"/>
    <m/>
    <m/>
    <m/>
    <m/>
    <m/>
    <s v="Freeway"/>
    <s v="Construction Projects"/>
    <m/>
    <m/>
    <x v="1"/>
  </r>
  <r>
    <n v="201"/>
    <m/>
    <m/>
    <m/>
    <m/>
    <m/>
    <s v="Freeway"/>
    <s v="Construction Projects"/>
    <m/>
    <m/>
    <x v="1"/>
  </r>
  <r>
    <n v="202"/>
    <m/>
    <m/>
    <m/>
    <m/>
    <m/>
    <s v="Freeway"/>
    <s v="Construction Projects"/>
    <m/>
    <m/>
    <x v="1"/>
  </r>
  <r>
    <n v="203"/>
    <m/>
    <m/>
    <m/>
    <m/>
    <m/>
    <s v="Freeway"/>
    <s v="Construction Projects"/>
    <m/>
    <m/>
    <x v="1"/>
  </r>
  <r>
    <n v="204"/>
    <m/>
    <m/>
    <m/>
    <m/>
    <m/>
    <s v="Freeway"/>
    <s v="Construction Projects"/>
    <m/>
    <m/>
    <x v="1"/>
  </r>
  <r>
    <n v="205"/>
    <m/>
    <m/>
    <m/>
    <m/>
    <m/>
    <s v="Freeway"/>
    <s v="Construction Projects"/>
    <m/>
    <m/>
    <x v="1"/>
  </r>
  <r>
    <n v="206"/>
    <m/>
    <m/>
    <m/>
    <m/>
    <m/>
    <s v="Freeway"/>
    <s v="Construction Projects"/>
    <m/>
    <m/>
    <x v="1"/>
  </r>
  <r>
    <n v="207"/>
    <m/>
    <m/>
    <m/>
    <m/>
    <m/>
    <s v="Freeway"/>
    <s v="Construction Projects"/>
    <m/>
    <m/>
    <x v="1"/>
  </r>
  <r>
    <n v="208"/>
    <m/>
    <m/>
    <m/>
    <m/>
    <m/>
    <s v="Freeway"/>
    <s v="Construction Projects"/>
    <m/>
    <m/>
    <x v="1"/>
  </r>
  <r>
    <n v="209"/>
    <m/>
    <m/>
    <m/>
    <m/>
    <m/>
    <s v="Freeway"/>
    <s v="Construction Projects"/>
    <m/>
    <m/>
    <x v="1"/>
  </r>
  <r>
    <n v="210"/>
    <m/>
    <m/>
    <m/>
    <m/>
    <m/>
    <s v="Freeway"/>
    <s v="Construction Projects"/>
    <m/>
    <m/>
    <x v="1"/>
  </r>
  <r>
    <n v="220"/>
    <m/>
    <m/>
    <m/>
    <m/>
    <m/>
    <s v="Freeway"/>
    <s v="Construction Projects"/>
    <m/>
    <m/>
    <x v="1"/>
  </r>
  <r>
    <n v="221"/>
    <m/>
    <m/>
    <m/>
    <m/>
    <m/>
    <s v="Freeway"/>
    <s v="Construction Projects"/>
    <m/>
    <m/>
    <x v="1"/>
  </r>
  <r>
    <n v="222"/>
    <m/>
    <m/>
    <m/>
    <m/>
    <m/>
    <s v="Freeway"/>
    <s v="Construction Projects"/>
    <m/>
    <m/>
    <x v="1"/>
  </r>
  <r>
    <n v="223"/>
    <m/>
    <m/>
    <m/>
    <m/>
    <m/>
    <s v="Freeway"/>
    <s v="Construction Projects"/>
    <m/>
    <m/>
    <x v="1"/>
  </r>
  <r>
    <n v="224"/>
    <m/>
    <m/>
    <m/>
    <m/>
    <m/>
    <s v="Freeway"/>
    <s v="Construction Projects"/>
    <m/>
    <m/>
    <x v="1"/>
  </r>
  <r>
    <n v="225"/>
    <m/>
    <m/>
    <m/>
    <m/>
    <m/>
    <s v="Freeway"/>
    <s v="Construction Projects"/>
    <m/>
    <m/>
    <x v="1"/>
  </r>
  <r>
    <n v="230"/>
    <m/>
    <m/>
    <m/>
    <m/>
    <m/>
    <s v="Freeway"/>
    <s v="Construction Projects"/>
    <m/>
    <m/>
    <x v="1"/>
  </r>
  <r>
    <n v="231"/>
    <m/>
    <m/>
    <m/>
    <m/>
    <m/>
    <s v="Freeway"/>
    <s v="Construction Projects"/>
    <m/>
    <m/>
    <x v="1"/>
  </r>
  <r>
    <n v="232"/>
    <m/>
    <m/>
    <m/>
    <m/>
    <m/>
    <s v="Freeway"/>
    <s v="Construction Projects"/>
    <m/>
    <m/>
    <x v="1"/>
  </r>
  <r>
    <n v="233"/>
    <m/>
    <m/>
    <m/>
    <m/>
    <m/>
    <s v="Freeway"/>
    <s v="Construction Projects"/>
    <m/>
    <m/>
    <x v="1"/>
  </r>
  <r>
    <n v="300"/>
    <m/>
    <m/>
    <s v="Freeway Extended Lead in Sequence"/>
    <m/>
    <m/>
    <s v="Special"/>
    <s v="Construction Projects"/>
    <m/>
    <m/>
    <x v="1"/>
  </r>
  <r>
    <n v="301"/>
    <m/>
    <m/>
    <s v="Stopped Traffic Advisory Standard Setup on a Freeway or divided roadway"/>
    <m/>
    <m/>
    <s v="Special"/>
    <s v="Construction Projects"/>
    <m/>
    <m/>
    <x v="1"/>
  </r>
  <r>
    <n v="310"/>
    <s v="SP-CROSS-C-NFW"/>
    <m/>
    <s v="Crossover Closure on a divided Roadway"/>
    <s v="RCOC may use on crossovers"/>
    <m/>
    <s v="Special"/>
    <s v="Construction Projects"/>
    <m/>
    <s v="Crossover"/>
    <x v="0"/>
  </r>
  <r>
    <n v="311"/>
    <m/>
    <m/>
    <m/>
    <m/>
    <m/>
    <s v="Special"/>
    <s v="Construction Projects"/>
    <m/>
    <m/>
    <x v="1"/>
  </r>
  <r>
    <n v="312"/>
    <m/>
    <m/>
    <m/>
    <m/>
    <m/>
    <s v="Special"/>
    <s v="Construction Projects"/>
    <m/>
    <m/>
    <x v="1"/>
  </r>
  <r>
    <n v="320"/>
    <s v="SP-CruSha"/>
    <m/>
    <s v="Temporary Traffic Control on a two lane two way roadway for crushed and shaped surfaces with speed reduction"/>
    <s v="RCOC may use on crush and shape projects."/>
    <m/>
    <s v="Special"/>
    <s v="Construction Projects"/>
    <m/>
    <s v="Crush and Shape"/>
    <x v="0"/>
  </r>
  <r>
    <n v="340"/>
    <s v="SP-EM-1LC-(L)"/>
    <m/>
    <m/>
    <s v="Early Merge - Freeway"/>
    <m/>
    <s v="Special"/>
    <s v="Construction Projects"/>
    <m/>
    <m/>
    <x v="1"/>
  </r>
  <r>
    <n v="341"/>
    <s v="SP_ZIP"/>
    <m/>
    <m/>
    <s v="Zipper Merge - Freeway"/>
    <m/>
    <s v="Special"/>
    <s v="Construction Projects"/>
    <m/>
    <m/>
    <x v="1"/>
  </r>
  <r>
    <n v="342"/>
    <s v="SP-ZIP"/>
    <m/>
    <m/>
    <s v="Zipper Merge - Freeway"/>
    <m/>
    <s v="Special"/>
    <s v="Construction Projects"/>
    <m/>
    <m/>
    <x v="1"/>
  </r>
  <r>
    <n v="343"/>
    <s v="SP-ZIP"/>
    <m/>
    <m/>
    <s v="Zipper Merge - Freeway"/>
    <m/>
    <s v="Special"/>
    <s v="Construction Projects"/>
    <m/>
    <m/>
    <x v="1"/>
  </r>
  <r>
    <n v="344"/>
    <s v="SP-ZIP"/>
    <m/>
    <m/>
    <s v="Zipper Merge - Freeway"/>
    <m/>
    <s v="Special"/>
    <s v="Construction Projects"/>
    <m/>
    <m/>
    <x v="1"/>
  </r>
  <r>
    <n v="345"/>
    <s v="SP-ZIP"/>
    <m/>
    <m/>
    <s v="Zipper Merge - Freeway"/>
    <m/>
    <s v="Special"/>
    <s v="Construction Projects"/>
    <m/>
    <m/>
    <x v="1"/>
  </r>
  <r>
    <n v="350"/>
    <s v="SP-GORE"/>
    <m/>
    <m/>
    <s v="Lane Closure Near Gore - Freeway"/>
    <m/>
    <s v="Special"/>
    <s v="Construction Projects"/>
    <m/>
    <m/>
    <x v="1"/>
  </r>
  <r>
    <n v="351"/>
    <s v="SP-GORE"/>
    <m/>
    <m/>
    <s v="Lane Closure Near Gore - Freeway"/>
    <m/>
    <s v="Special"/>
    <s v="Construction Projects"/>
    <m/>
    <m/>
    <x v="1"/>
  </r>
  <r>
    <n v="352"/>
    <s v="SP-GORE"/>
    <m/>
    <m/>
    <s v="Lane Closure Near Gore - Freeway"/>
    <m/>
    <s v="Special"/>
    <s v="Construction Projects"/>
    <m/>
    <m/>
    <x v="1"/>
  </r>
  <r>
    <n v="360"/>
    <s v="SP-Rolling"/>
    <m/>
    <m/>
    <s v="Rolling Roadblock - Freeway"/>
    <m/>
    <s v="Special"/>
    <s v="Construction Projects"/>
    <m/>
    <m/>
    <x v="1"/>
  </r>
  <r>
    <n v="361"/>
    <s v="SP-Rolling"/>
    <m/>
    <m/>
    <s v="Rolling Roadblock - Freeway"/>
    <m/>
    <s v="Special"/>
    <s v="Construction Projects"/>
    <m/>
    <m/>
    <x v="1"/>
  </r>
  <r>
    <s v="DID NOT REVIEW"/>
    <m/>
    <m/>
    <m/>
    <m/>
    <m/>
    <m/>
    <s v="Maintenance Work"/>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984A95D-4E41-4F3B-BF77-879ECF3E6B7F}"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5" firstHeaderRow="1" firstDataRow="2" firstDataCol="1"/>
  <pivotFields count="11">
    <pivotField showAll="0"/>
    <pivotField showAll="0"/>
    <pivotField showAll="0"/>
    <pivotField showAll="0"/>
    <pivotField showAll="0"/>
    <pivotField showAll="0"/>
    <pivotField showAll="0"/>
    <pivotField showAll="0"/>
    <pivotField showAll="0"/>
    <pivotField showAll="0"/>
    <pivotField axis="axisCol" dataField="1" showAll="0">
      <items count="3">
        <item x="1"/>
        <item x="0"/>
        <item t="default"/>
      </items>
    </pivotField>
  </pivotFields>
  <rowItems count="1">
    <i/>
  </rowItems>
  <colFields count="1">
    <field x="10"/>
  </colFields>
  <colItems count="3">
    <i>
      <x/>
    </i>
    <i>
      <x v="1"/>
    </i>
    <i t="grand">
      <x/>
    </i>
  </colItems>
  <dataFields count="1">
    <dataField name="Count of Use"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5ABEA2-3D90-4F20-B590-DBBF5FDB536C}" name="Table3" displayName="Table3" ref="A1:R85" totalsRowCount="1" headerRowDxfId="37" dataDxfId="36">
  <autoFilter ref="A1:R84" xr:uid="{5A0AA377-EEA4-48D0-AD84-EAF17C92BA40}"/>
  <tableColumns count="18">
    <tableColumn id="1" xr3:uid="{F6F3633F-3041-4E80-8D4B-CE4DE7A9536F}" name="No:" totalsRowLabel="Total" dataDxfId="35" totalsRowDxfId="34"/>
    <tableColumn id="6" xr3:uid="{4AF8EA0D-A8AA-4DA2-9860-9A9967EB80F6}" name="Code" dataDxfId="33" totalsRowDxfId="32"/>
    <tableColumn id="11" xr3:uid="{8B8B1BAA-6A2C-47F8-BFA2-EFB182D060A8}" name="No: Code" dataDxfId="31" totalsRowDxfId="30">
      <calculatedColumnFormula>Table3[[#This Row],[No:]]&amp;"-"&amp;Table3[[#This Row],[Code]]</calculatedColumnFormula>
    </tableColumn>
    <tableColumn id="2" xr3:uid="{C4695EB6-BD8D-4CEE-947F-3185676A57B8}" name="Title" dataDxfId="29" totalsRowDxfId="28"/>
    <tableColumn id="3" xr3:uid="{25098917-1FCA-42F3-96EA-B3F17DF22338}" name="Notes" dataDxfId="27" totalsRowDxfId="26"/>
    <tableColumn id="17" xr3:uid="{CADE4BAA-4D41-42B0-88EE-8A89EA96A4F1}" name="Do you need paint quantities?" dataDxfId="25" totalsRowDxfId="24"/>
    <tableColumn id="14" xr3:uid="{46A8033F-D938-4CDD-966D-256D67D82503}" name="Conrol Type" dataDxfId="23" totalsRowDxfId="22"/>
    <tableColumn id="8" xr3:uid="{C32360A7-36DC-4AA1-8A9C-62D1561401E8}" name="Work Area" dataDxfId="21" totalsRowDxfId="20"/>
    <tableColumn id="16" xr3:uid="{85A943AE-FD40-475D-9D66-49B47016E9D5}" name="Number of Lanes" dataDxfId="19" totalsRowDxfId="18"/>
    <tableColumn id="9" xr3:uid="{50CF74E0-ABD9-49DA-B6F2-60738EEA6F69}" name="Roadway Type" dataDxfId="17" totalsRowDxfId="16"/>
    <tableColumn id="4" xr3:uid="{AD696EBA-9627-40B6-A2A1-A627D46966C3}" name="Sign, Type B" dataDxfId="15" totalsRowDxfId="14"/>
    <tableColumn id="12" xr3:uid="{A0676E44-8B1B-426B-BCDE-6476B6F0F1CA}" name="Sign, Type A" dataDxfId="13" totalsRowDxfId="12"/>
    <tableColumn id="7" xr3:uid="{EF16A88F-48EF-469E-BB9E-4F720F0C8391}" name="How many times used?" dataDxfId="11" totalsRowDxfId="10"/>
    <tableColumn id="18" xr3:uid="{81F78663-B0FF-4ED8-AA58-F438F7BA1630}" name="Sign, Type B, Temp, Prismatic, Furn/Oper (Sft)" totalsRowFunction="sum" dataDxfId="9" totalsRowDxfId="8">
      <calculatedColumnFormula>Table3[[#This Row],[How many times used?]]*Table3[[#This Row],[Sign, Type B]]</calculatedColumnFormula>
    </tableColumn>
    <tableColumn id="15" xr3:uid="{2A5C0405-835F-4F85-B136-20E617785203}" name="NOT COMMON - Sign, Type A, Temp, Prismatic, Furn/Oper (Sft)" totalsRowFunction="sum" dataDxfId="7" totalsRowDxfId="6">
      <calculatedColumnFormula>Table3[[#This Row],[How many times used?]]*Table3[[#This Row],[Sign, Type A]]</calculatedColumnFormula>
    </tableColumn>
    <tableColumn id="10" xr3:uid="{BBB1AC84-3205-45D9-A6F5-57D5455FC7FB}" name="Maintain Traffic Typical" dataDxfId="5" totalsRowDxfId="4"/>
    <tableColumn id="5" xr3:uid="{19055388-85DC-4C5A-81DA-D022F3BA4149}" name="Does RCOC typically use?" dataDxfId="3" totalsRowDxfId="2"/>
    <tableColumn id="13" xr3:uid="{D59B2231-5AB6-4AFE-BB48-0BF95DBC41D7}" name="Use in Current Project" totalsRowFunction="count" dataDxfId="1" totalsRow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s://mdotjboss.state.mi.us/TSSD/getTSDocument.htm?docGuid=2a0d0b92-9e91-4fd8-acb4-eb8a0cc2ebfc&amp;fileName=127-NFW-SHIFT-0LC.pdf" TargetMode="External"/><Relationship Id="rId18" Type="http://schemas.openxmlformats.org/officeDocument/2006/relationships/hyperlink" Target="https://mdotjboss.state.mi.us/TSSD/getTSDocument.htm?docGuid=f23046f6-fe41-48c6-ad06-901eda893961&amp;fileName=134-CLT-2(L)LC-(IN).pdf" TargetMode="External"/><Relationship Id="rId26" Type="http://schemas.openxmlformats.org/officeDocument/2006/relationships/hyperlink" Target="https://mdotjboss.state.mi.us/TSSD/getTSDocument.htm?docGuid=e5602e12-25f3-4e92-8c6e-4270482cf85a&amp;fileName=163-INT-LD-OUT.pdf" TargetMode="External"/><Relationship Id="rId39" Type="http://schemas.openxmlformats.org/officeDocument/2006/relationships/hyperlink" Target="https://mdotjboss.state.mi.us/TSSD/getTSDocument.htm?docGuid=cd46cd38-0216-4f1b-82e5-9609c5e1571a&amp;fileName=209-FW-3LC-(R).pdf" TargetMode="External"/><Relationship Id="rId21" Type="http://schemas.openxmlformats.org/officeDocument/2006/relationships/hyperlink" Target="https://mdotjboss.state.mi.us/TSSD/getTSDocument.htm?docGuid=4ea149ab-b129-4729-84f1-8cc341c8db46&amp;fileName=137-CLT-SHIFT-0LC.pdf" TargetMode="External"/><Relationship Id="rId34" Type="http://schemas.openxmlformats.org/officeDocument/2006/relationships/hyperlink" Target="https://mdotjboss.state.mi.us/TSSD/getTSDocument.htm?docGuid=2f2bde21-cf1d-4c6c-9ed7-a0434a53f6bb&amp;fileName=208-FW-3LC-(L).pdf" TargetMode="External"/><Relationship Id="rId42" Type="http://schemas.openxmlformats.org/officeDocument/2006/relationships/printerSettings" Target="../printerSettings/printerSettings1.bin"/><Relationship Id="rId7" Type="http://schemas.openxmlformats.org/officeDocument/2006/relationships/hyperlink" Target="https://mdotjboss.state.mi.us/TSSD/getTSDocument.htm?docGuid=79fd8944-e0b9-4e38-9b4b-6aa23b667408&amp;fileName=112-TR-CLT.pdf" TargetMode="External"/><Relationship Id="rId2" Type="http://schemas.openxmlformats.org/officeDocument/2006/relationships/hyperlink" Target="https://mdotjboss.state.mi.us/TSSD/getTSDocument.htm?docGuid=10487024-3ab5-4ed6-a61c-90479a9b3abb&amp;fileName=102-GEN-NOTES.pdf" TargetMode="External"/><Relationship Id="rId16" Type="http://schemas.openxmlformats.org/officeDocument/2006/relationships/hyperlink" Target="https://mdotjboss.state.mi.us/TSSD/getTSDocument.htm?docGuid=365e6df1-074f-4075-ba34-da45f2064fc6&amp;fileName=132-CLT-1(R)LC-SHIFT.pdf" TargetMode="External"/><Relationship Id="rId20" Type="http://schemas.openxmlformats.org/officeDocument/2006/relationships/hyperlink" Target="https://mdotjboss.state.mi.us/TSSD/getTSDocument.htm?docGuid=5cc9d950-7f8f-4806-81a4-79714ad5dedf&amp;fileName=136-CLT-SHIFT-(R+L).pdf" TargetMode="External"/><Relationship Id="rId29" Type="http://schemas.openxmlformats.org/officeDocument/2006/relationships/hyperlink" Target="https://mdotjboss.state.mi.us/TSSD/getTSDocument.htm?docGuid=2ac8a3e6-c091-4218-9b14-fc1b08a770da&amp;fileName=320-SP-CruSha.pdf" TargetMode="External"/><Relationship Id="rId41" Type="http://schemas.openxmlformats.org/officeDocument/2006/relationships/hyperlink" Target="https://mdotjboss.state.mi.us/TSSD/getTSDocument.htm?docGuid=6793048a-7000-4582-b12c-87ff16d75732&amp;fileName=122-NFW-SHL-(R).pdf" TargetMode="External"/><Relationship Id="rId1" Type="http://schemas.openxmlformats.org/officeDocument/2006/relationships/hyperlink" Target="https://mdotjboss.state.mi.us/TSSD/getTSDocument.htm?docGuid=67f64e52-8d1e-43fa-80c6-67291cc005a2&amp;fileName=100-GEN-KEY.pdf" TargetMode="External"/><Relationship Id="rId6" Type="http://schemas.openxmlformats.org/officeDocument/2006/relationships/hyperlink" Target="https://mdotjboss.state.mi.us/TSSD/getTSDocument.htm?docGuid=5a12ba74-ea80-4f60-ac3b-4881792081a1&amp;fileName=110-TR-NFW-2L.pdf" TargetMode="External"/><Relationship Id="rId11" Type="http://schemas.openxmlformats.org/officeDocument/2006/relationships/hyperlink" Target="https://mdotjboss.state.mi.us/TSSD/getTSDocument.htm?docGuid=d43bde4b-bea6-41a1-9589-12e240165d09&amp;fileName=124-NFW-2(R+L)LC-SHIFT.pdf" TargetMode="External"/><Relationship Id="rId24" Type="http://schemas.openxmlformats.org/officeDocument/2006/relationships/hyperlink" Target="https://mdotjboss.state.mi.us/TSSD/getTSDocument.htm?docGuid=e8bd48d2-85d8-4353-b654-3418c3ea3a6e&amp;fileName=161-INT-LD-LANE.pdf" TargetMode="External"/><Relationship Id="rId32" Type="http://schemas.openxmlformats.org/officeDocument/2006/relationships/hyperlink" Target="https://mdotjboss.state.mi.us/TSSD/getTSDocument.htm?docGuid=5de38aa3-3048-4f36-8a75-3b998f927565&amp;fileName=202-FW-(1-2)LC-(L).pdf" TargetMode="External"/><Relationship Id="rId37" Type="http://schemas.openxmlformats.org/officeDocument/2006/relationships/hyperlink" Target="https://mdotjboss.state.mi.us/TSSD/getTSDocument.htm?docGuid=f425d28e-349a-4e35-a40b-6c57b77c183d&amp;fileName=205-FW-1LC-(R)-SHIFT.pdf" TargetMode="External"/><Relationship Id="rId40" Type="http://schemas.openxmlformats.org/officeDocument/2006/relationships/hyperlink" Target="https://mdotjboss.state.mi.us/TSSD/getTSDocument.htm?docGuid=480e135f-dee1-4812-8be1-b9c6ae6b2c95&amp;fileName=210-FW-SHIFT-1LC.pdf" TargetMode="External"/><Relationship Id="rId5" Type="http://schemas.openxmlformats.org/officeDocument/2006/relationships/hyperlink" Target="https://mdotjboss.state.mi.us/TSSD/getTSDocument.htm?docGuid=db492f06-7ee8-450f-9850-a28522ea2ebd&amp;fileName=104-GEN-AB.pdf" TargetMode="External"/><Relationship Id="rId15" Type="http://schemas.openxmlformats.org/officeDocument/2006/relationships/hyperlink" Target="https://mdotjboss.state.mi.us/TSSD/getTSDocument.htm?docGuid=cc3ddc5c-6d3d-4e28-82e0-885e10f9db9d&amp;fileName=131-CLT-1(L)LC-SHIFT.pdf" TargetMode="External"/><Relationship Id="rId23" Type="http://schemas.openxmlformats.org/officeDocument/2006/relationships/hyperlink" Target="https://mdotjboss.state.mi.us/TSSD/getTSDocument.htm?docGuid=3599a112-179e-4877-8fc7-4868d8f7f5bc&amp;fileName=160-INT-LD-CLT-MID.pdf" TargetMode="External"/><Relationship Id="rId28" Type="http://schemas.openxmlformats.org/officeDocument/2006/relationships/hyperlink" Target="https://mdotjboss.state.mi.us/TSSD/getTSDocument.htm?docGuid=a3dee38d-934f-4c9a-9e45-42d8faa2377d&amp;fileName=310-SP-CROSS-C-NFW.pdf" TargetMode="External"/><Relationship Id="rId36" Type="http://schemas.openxmlformats.org/officeDocument/2006/relationships/hyperlink" Target="https://mdotjboss.state.mi.us/TSSD/getTSDocument.htm?docGuid=8457fa34-ff26-4f7f-8669-baefe26cc1a0&amp;fileName=206-FW-2LC-(L).pdf" TargetMode="External"/><Relationship Id="rId10" Type="http://schemas.openxmlformats.org/officeDocument/2006/relationships/hyperlink" Target="https://mdotjboss.state.mi.us/TSSD/getTSDocument.htm?docGuid=b194347d-c57e-4b1d-9b50-f05563e65054&amp;fileName=123-NFW-1LC-(R).pdf" TargetMode="External"/><Relationship Id="rId19" Type="http://schemas.openxmlformats.org/officeDocument/2006/relationships/hyperlink" Target="https://mdotjboss.state.mi.us/TSSD/getTSDocument.htm?docGuid=491a4ad2-179e-469a-8964-64d9404664a8&amp;fileName=135-CLT-2(R+L)LC-SHIFT.pdf" TargetMode="External"/><Relationship Id="rId31" Type="http://schemas.openxmlformats.org/officeDocument/2006/relationships/hyperlink" Target="https://mdotjboss.state.mi.us/TSSD/getTSDocument.htm?docGuid=66ed315b-f855-4dae-8806-99d932866ba9&amp;fileName=201-FW-SHL-(L).pdf" TargetMode="External"/><Relationship Id="rId4" Type="http://schemas.openxmlformats.org/officeDocument/2006/relationships/hyperlink" Target="https://mdotjboss.state.mi.us/TSSD/getTSDocument.htm?docGuid=65bd8527-32ef-4479-91bd-f5489d67b8d9&amp;fileName=103-GEN-SIGN.pdf" TargetMode="External"/><Relationship Id="rId9" Type="http://schemas.openxmlformats.org/officeDocument/2006/relationships/hyperlink" Target="https://mdotjboss.state.mi.us/TSSD/getTSDocument.htm?docGuid=60dcbfe5-e752-4435-934c-32afea296fcd&amp;fileName=121-TS-SINGLE-SIGN.pdf" TargetMode="External"/><Relationship Id="rId14" Type="http://schemas.openxmlformats.org/officeDocument/2006/relationships/hyperlink" Target="https://mdotjboss.state.mi.us/TSSD/getTSDocument.htm?docGuid=bbf5a220-0873-41cc-b0dc-f0ba609ccc3f&amp;fileName=130-CLT-1(CLT).pdf" TargetMode="External"/><Relationship Id="rId22" Type="http://schemas.openxmlformats.org/officeDocument/2006/relationships/hyperlink" Target="https://mdotjboss.state.mi.us/TSSD/getTSDocument.htm?docGuid=50cfb771-ae76-49c0-b699-709beefcd8f0&amp;fileName=138-CLT-SHIFT-2(R).pdf" TargetMode="External"/><Relationship Id="rId27" Type="http://schemas.openxmlformats.org/officeDocument/2006/relationships/hyperlink" Target="https://mdotjboss.state.mi.us/TSSD/getTSDocument.htm?docGuid=46192c1c-7254-4a0b-b67f-f48c377f17bf&amp;fileName=164-INT-SD-MID.pdf" TargetMode="External"/><Relationship Id="rId30" Type="http://schemas.openxmlformats.org/officeDocument/2006/relationships/hyperlink" Target="https://mdotjboss.state.mi.us/TSSD/getTSDocument.htm?docGuid=a9dd8828-6869-467c-b38b-dee14061da2e&amp;fileName=200-FW-SHL-(R).pdf" TargetMode="External"/><Relationship Id="rId35" Type="http://schemas.openxmlformats.org/officeDocument/2006/relationships/hyperlink" Target="https://mdotjboss.state.mi.us/TSSD/getTSDocument.htm?docGuid=6442f716-e7ae-413e-8a9b-16dbbf954382&amp;fileName=207-FW-2LC-(R).pdf" TargetMode="External"/><Relationship Id="rId43" Type="http://schemas.openxmlformats.org/officeDocument/2006/relationships/table" Target="../tables/table1.xml"/><Relationship Id="rId8" Type="http://schemas.openxmlformats.org/officeDocument/2006/relationships/hyperlink" Target="https://mdotjboss.state.mi.us/TSSD/getTSDocument.htm?docGuid=f13e5209-42fc-4fcf-acf7-9d22f2c36233&amp;fileName=120-TS-DUAL-SIGN.pdf" TargetMode="External"/><Relationship Id="rId3" Type="http://schemas.openxmlformats.org/officeDocument/2006/relationships/hyperlink" Target="https://mdotjboss.state.mi.us/TSSD/getTSDocument.htm?docGuid=10487024-3ab5-4ed6-a61c-90479a9b3abb&amp;fileName=102-GEN-NOTES.pdf" TargetMode="External"/><Relationship Id="rId12" Type="http://schemas.openxmlformats.org/officeDocument/2006/relationships/hyperlink" Target="https://mdotjboss.state.mi.us/TSSD/getTSDocument.htm?docGuid=fd9cbac4-43aa-4c25-81eb-3d4690358b56&amp;fileName=125-NFW-2LC-(IN).pdf" TargetMode="External"/><Relationship Id="rId17" Type="http://schemas.openxmlformats.org/officeDocument/2006/relationships/hyperlink" Target="https://mdotjboss.state.mi.us/TSSD/getTSDocument.htm?docGuid=c55811da-b59a-4712-9ce9-c878af998bb5&amp;fileName=133-CLT-1LC-(L).pdf" TargetMode="External"/><Relationship Id="rId25" Type="http://schemas.openxmlformats.org/officeDocument/2006/relationships/hyperlink" Target="https://mdotjboss.state.mi.us/TSSD/getTSDocument.htm?docGuid=54c82391-08fe-4b51-8eb9-cdbcdce6d7c2&amp;fileName=162-INT-LD-MID.pdf" TargetMode="External"/><Relationship Id="rId33" Type="http://schemas.openxmlformats.org/officeDocument/2006/relationships/hyperlink" Target="https://mdotjboss.state.mi.us/TSSD/getTSDocument.htm?docGuid=6cf42ca1-aaca-4b4d-aaf4-635545204691&amp;fileName=203-FW-1LC-(R).pdf" TargetMode="External"/><Relationship Id="rId38" Type="http://schemas.openxmlformats.org/officeDocument/2006/relationships/hyperlink" Target="https://mdotjboss.state.mi.us/TSSD/getTSDocument.htm?docGuid=9e35a4b9-fbd3-4f3e-bea5-c2196b071f0f&amp;fileName=204-FW-1LC-(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D43F9-73ED-400B-BDAE-24ABEC2064AC}">
  <dimension ref="A3:D5"/>
  <sheetViews>
    <sheetView workbookViewId="0">
      <selection activeCell="B13" sqref="B13"/>
    </sheetView>
  </sheetViews>
  <sheetFormatPr defaultRowHeight="15" x14ac:dyDescent="0.25"/>
  <cols>
    <col min="1" max="1" width="12.42578125" bestFit="1" customWidth="1"/>
    <col min="2" max="2" width="16.28515625" bestFit="1" customWidth="1"/>
    <col min="3" max="3" width="4.140625" bestFit="1" customWidth="1"/>
    <col min="4" max="4" width="11.28515625" bestFit="1" customWidth="1"/>
  </cols>
  <sheetData>
    <row r="3" spans="1:4" x14ac:dyDescent="0.25">
      <c r="B3" s="1" t="s">
        <v>86</v>
      </c>
    </row>
    <row r="4" spans="1:4" x14ac:dyDescent="0.25">
      <c r="B4" t="s">
        <v>0</v>
      </c>
      <c r="C4" t="s">
        <v>14</v>
      </c>
      <c r="D4" t="s">
        <v>87</v>
      </c>
    </row>
    <row r="5" spans="1:4" x14ac:dyDescent="0.25">
      <c r="A5" t="s">
        <v>85</v>
      </c>
      <c r="B5">
        <v>53</v>
      </c>
      <c r="C5">
        <v>30</v>
      </c>
      <c r="D5">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5"/>
  <sheetViews>
    <sheetView tabSelected="1" topLeftCell="C21" zoomScale="70" zoomScaleNormal="70" workbookViewId="0">
      <selection activeCell="H10" sqref="H10"/>
    </sheetView>
  </sheetViews>
  <sheetFormatPr defaultColWidth="12.28515625" defaultRowHeight="14.25" x14ac:dyDescent="0.2"/>
  <cols>
    <col min="1" max="1" width="8.28515625" style="3" hidden="1" customWidth="1"/>
    <col min="2" max="2" width="25" style="3" hidden="1" customWidth="1"/>
    <col min="3" max="3" width="29.140625" style="3" bestFit="1" customWidth="1"/>
    <col min="4" max="4" width="108.7109375" style="3" bestFit="1" customWidth="1"/>
    <col min="5" max="5" width="20.140625" style="3" customWidth="1"/>
    <col min="6" max="6" width="10.85546875" style="3" customWidth="1"/>
    <col min="7" max="7" width="17.85546875" style="2" bestFit="1" customWidth="1"/>
    <col min="8" max="8" width="38.140625" style="5" bestFit="1" customWidth="1"/>
    <col min="9" max="9" width="14.85546875" style="5" bestFit="1" customWidth="1"/>
    <col min="10" max="10" width="14.7109375" style="3" customWidth="1"/>
    <col min="11" max="11" width="11.42578125" style="3" customWidth="1"/>
    <col min="12" max="15" width="11.140625" style="3" customWidth="1"/>
    <col min="16" max="16" width="22.85546875" style="3" bestFit="1" customWidth="1"/>
    <col min="17" max="17" width="14.42578125" style="3" bestFit="1" customWidth="1"/>
    <col min="18" max="18" width="13.42578125" style="3" bestFit="1" customWidth="1"/>
    <col min="19" max="16384" width="12.28515625" style="3"/>
  </cols>
  <sheetData>
    <row r="1" spans="1:18" s="2" customFormat="1" ht="105" x14ac:dyDescent="0.25">
      <c r="A1" s="2" t="s">
        <v>158</v>
      </c>
      <c r="B1" s="2" t="s">
        <v>55</v>
      </c>
      <c r="C1" s="2" t="s">
        <v>157</v>
      </c>
      <c r="D1" s="2" t="s">
        <v>159</v>
      </c>
      <c r="E1" s="2" t="s">
        <v>72</v>
      </c>
      <c r="F1" s="2" t="s">
        <v>171</v>
      </c>
      <c r="G1" s="2" t="s">
        <v>160</v>
      </c>
      <c r="H1" s="2" t="s">
        <v>21</v>
      </c>
      <c r="I1" s="2" t="s">
        <v>163</v>
      </c>
      <c r="J1" s="2" t="s">
        <v>162</v>
      </c>
      <c r="K1" s="9" t="s">
        <v>197</v>
      </c>
      <c r="L1" s="9" t="s">
        <v>198</v>
      </c>
      <c r="M1" s="9" t="s">
        <v>196</v>
      </c>
      <c r="N1" s="9" t="s">
        <v>190</v>
      </c>
      <c r="O1" s="9" t="s">
        <v>191</v>
      </c>
      <c r="P1" s="2" t="s">
        <v>40</v>
      </c>
      <c r="Q1" s="2" t="s">
        <v>151</v>
      </c>
      <c r="R1" s="8" t="s">
        <v>153</v>
      </c>
    </row>
    <row r="2" spans="1:18" x14ac:dyDescent="0.2">
      <c r="A2" s="3">
        <v>100</v>
      </c>
      <c r="B2" s="3" t="s">
        <v>56</v>
      </c>
      <c r="C2" s="4" t="str">
        <f>Table3[[#This Row],[No:]]&amp;"-"&amp;Table3[[#This Row],[Code]]</f>
        <v>100-GEN-KEY</v>
      </c>
      <c r="D2" s="3" t="s">
        <v>18</v>
      </c>
      <c r="E2" s="2"/>
      <c r="F2" s="2"/>
      <c r="G2" s="3" t="s">
        <v>72</v>
      </c>
      <c r="H2" s="3"/>
      <c r="I2" s="3"/>
      <c r="N2" s="3">
        <f>Table3[[#This Row],[How many times used?]]*Table3[[#This Row],[Sign, Type B]]</f>
        <v>0</v>
      </c>
      <c r="O2" s="3">
        <f>Table3[[#This Row],[How many times used?]]*Table3[[#This Row],[Sign, Type A]]</f>
        <v>0</v>
      </c>
      <c r="P2" s="3" t="s">
        <v>37</v>
      </c>
      <c r="Q2" s="3" t="s">
        <v>152</v>
      </c>
      <c r="R2" s="3" t="s">
        <v>14</v>
      </c>
    </row>
    <row r="3" spans="1:18" x14ac:dyDescent="0.2">
      <c r="A3" s="3">
        <v>101</v>
      </c>
      <c r="B3" s="3" t="s">
        <v>57</v>
      </c>
      <c r="C3" s="4" t="str">
        <f>Table3[[#This Row],[No:]]&amp;"-"&amp;Table3[[#This Row],[Code]]</f>
        <v>101-GEN-SPACING CHARTS</v>
      </c>
      <c r="D3" s="3" t="s">
        <v>41</v>
      </c>
      <c r="E3" s="2"/>
      <c r="F3" s="2"/>
      <c r="G3" s="3" t="s">
        <v>72</v>
      </c>
      <c r="H3" s="3"/>
      <c r="I3" s="3"/>
      <c r="N3" s="3">
        <f>Table3[[#This Row],[How many times used?]]*Table3[[#This Row],[Sign, Type B]]</f>
        <v>0</v>
      </c>
      <c r="O3" s="3">
        <f>Table3[[#This Row],[How many times used?]]*Table3[[#This Row],[Sign, Type A]]</f>
        <v>0</v>
      </c>
      <c r="P3" s="3" t="s">
        <v>37</v>
      </c>
      <c r="Q3" s="3" t="s">
        <v>152</v>
      </c>
      <c r="R3" s="3" t="s">
        <v>14</v>
      </c>
    </row>
    <row r="4" spans="1:18" x14ac:dyDescent="0.2">
      <c r="A4" s="3">
        <v>102</v>
      </c>
      <c r="B4" s="3" t="s">
        <v>58</v>
      </c>
      <c r="C4" s="4" t="str">
        <f>Table3[[#This Row],[No:]]&amp;"-"&amp;Table3[[#This Row],[Code]]</f>
        <v>102-GEN-NOTES</v>
      </c>
      <c r="D4" s="3" t="s">
        <v>17</v>
      </c>
      <c r="E4" s="2"/>
      <c r="F4" s="2"/>
      <c r="G4" s="3" t="s">
        <v>72</v>
      </c>
      <c r="H4" s="3"/>
      <c r="I4" s="3"/>
      <c r="N4" s="3">
        <f>Table3[[#This Row],[How many times used?]]*Table3[[#This Row],[Sign, Type B]]</f>
        <v>0</v>
      </c>
      <c r="O4" s="3">
        <f>Table3[[#This Row],[How many times used?]]*Table3[[#This Row],[Sign, Type A]]</f>
        <v>0</v>
      </c>
      <c r="P4" s="3" t="s">
        <v>37</v>
      </c>
      <c r="Q4" s="3" t="s">
        <v>152</v>
      </c>
      <c r="R4" s="3" t="s">
        <v>14</v>
      </c>
    </row>
    <row r="5" spans="1:18" x14ac:dyDescent="0.2">
      <c r="A5" s="3">
        <v>103</v>
      </c>
      <c r="B5" s="3" t="s">
        <v>59</v>
      </c>
      <c r="C5" s="4" t="str">
        <f>Table3[[#This Row],[No:]]&amp;"-"&amp;Table3[[#This Row],[Code]]</f>
        <v>103-GEN-SIGN</v>
      </c>
      <c r="D5" s="3" t="s">
        <v>42</v>
      </c>
      <c r="E5" s="2"/>
      <c r="F5" s="2"/>
      <c r="G5" s="3" t="s">
        <v>72</v>
      </c>
      <c r="H5" s="3"/>
      <c r="I5" s="3"/>
      <c r="N5" s="3">
        <f>Table3[[#This Row],[How many times used?]]*Table3[[#This Row],[Sign, Type B]]</f>
        <v>0</v>
      </c>
      <c r="O5" s="3">
        <f>Table3[[#This Row],[How many times used?]]*Table3[[#This Row],[Sign, Type A]]</f>
        <v>0</v>
      </c>
      <c r="P5" s="3" t="s">
        <v>37</v>
      </c>
      <c r="Q5" s="3" t="s">
        <v>152</v>
      </c>
      <c r="R5" s="3" t="s">
        <v>14</v>
      </c>
    </row>
    <row r="6" spans="1:18" x14ac:dyDescent="0.2">
      <c r="A6" s="3">
        <v>104</v>
      </c>
      <c r="B6" s="3" t="s">
        <v>60</v>
      </c>
      <c r="C6" s="4" t="str">
        <f>Table3[[#This Row],[No:]]&amp;"-"&amp;Table3[[#This Row],[Code]]</f>
        <v>104-GEN-AB</v>
      </c>
      <c r="D6" s="3" t="s">
        <v>16</v>
      </c>
      <c r="E6" s="2"/>
      <c r="F6" s="2"/>
      <c r="G6" s="3" t="s">
        <v>72</v>
      </c>
      <c r="H6" s="3"/>
      <c r="I6" s="3"/>
      <c r="N6" s="3">
        <f>Table3[[#This Row],[How many times used?]]*Table3[[#This Row],[Sign, Type B]]</f>
        <v>0</v>
      </c>
      <c r="O6" s="3">
        <f>Table3[[#This Row],[How many times used?]]*Table3[[#This Row],[Sign, Type A]]</f>
        <v>0</v>
      </c>
      <c r="P6" s="3" t="s">
        <v>37</v>
      </c>
      <c r="Q6" s="3" t="s">
        <v>152</v>
      </c>
      <c r="R6" s="3" t="s">
        <v>14</v>
      </c>
    </row>
    <row r="7" spans="1:18" x14ac:dyDescent="0.2">
      <c r="A7" s="3">
        <v>105</v>
      </c>
      <c r="B7" s="3" t="s">
        <v>77</v>
      </c>
      <c r="C7" s="3" t="str">
        <f>Table3[[#This Row],[No:]]&amp;"-"&amp;Table3[[#This Row],[Code]]</f>
        <v>105-GEN-SPEED-FW</v>
      </c>
      <c r="D7" s="3" t="s">
        <v>43</v>
      </c>
      <c r="E7" s="3" t="s">
        <v>13</v>
      </c>
      <c r="G7" s="3"/>
      <c r="H7" s="3"/>
      <c r="I7" s="3"/>
      <c r="J7" s="3" t="s">
        <v>78</v>
      </c>
      <c r="N7" s="3">
        <f>Table3[[#This Row],[How many times used?]]*Table3[[#This Row],[Sign, Type B]]</f>
        <v>0</v>
      </c>
      <c r="O7" s="3">
        <f>Table3[[#This Row],[How many times used?]]*Table3[[#This Row],[Sign, Type A]]</f>
        <v>0</v>
      </c>
      <c r="P7" s="3" t="s">
        <v>37</v>
      </c>
      <c r="Q7" s="3" t="s">
        <v>0</v>
      </c>
    </row>
    <row r="8" spans="1:18" x14ac:dyDescent="0.2">
      <c r="A8" s="3">
        <v>106</v>
      </c>
      <c r="B8" s="3" t="s">
        <v>76</v>
      </c>
      <c r="C8" s="3" t="str">
        <f>Table3[[#This Row],[No:]]&amp;"-"&amp;Table3[[#This Row],[Code]]</f>
        <v>106-GEN-SPEED-NFW</v>
      </c>
      <c r="D8" s="3" t="s">
        <v>44</v>
      </c>
      <c r="E8" s="3" t="s">
        <v>11</v>
      </c>
      <c r="G8" s="3"/>
      <c r="H8" s="3"/>
      <c r="I8" s="3"/>
      <c r="J8" s="3" t="s">
        <v>78</v>
      </c>
      <c r="N8" s="3">
        <f>Table3[[#This Row],[How many times used?]]*Table3[[#This Row],[Sign, Type B]]</f>
        <v>0</v>
      </c>
      <c r="O8" s="3">
        <f>Table3[[#This Row],[How many times used?]]*Table3[[#This Row],[Sign, Type A]]</f>
        <v>0</v>
      </c>
      <c r="P8" s="3" t="s">
        <v>37</v>
      </c>
      <c r="Q8" s="3" t="s">
        <v>0</v>
      </c>
    </row>
    <row r="9" spans="1:18" x14ac:dyDescent="0.2">
      <c r="A9" s="3">
        <v>107</v>
      </c>
      <c r="B9" s="3" t="s">
        <v>75</v>
      </c>
      <c r="C9" s="3" t="str">
        <f>Table3[[#This Row],[No:]]&amp;"-"&amp;Table3[[#This Row],[Code]]</f>
        <v>107-GEN-SPEED</v>
      </c>
      <c r="D9" s="3" t="s">
        <v>10</v>
      </c>
      <c r="E9" s="3" t="s">
        <v>12</v>
      </c>
      <c r="G9" s="3"/>
      <c r="H9" s="3"/>
      <c r="I9" s="3"/>
      <c r="J9" s="3" t="s">
        <v>78</v>
      </c>
      <c r="N9" s="3">
        <f>Table3[[#This Row],[How many times used?]]*Table3[[#This Row],[Sign, Type B]]</f>
        <v>0</v>
      </c>
      <c r="O9" s="3">
        <f>Table3[[#This Row],[How many times used?]]*Table3[[#This Row],[Sign, Type A]]</f>
        <v>0</v>
      </c>
      <c r="P9" s="3" t="s">
        <v>37</v>
      </c>
      <c r="Q9" s="3" t="s">
        <v>0</v>
      </c>
    </row>
    <row r="10" spans="1:18" ht="71.25" x14ac:dyDescent="0.2">
      <c r="A10" s="3">
        <v>110</v>
      </c>
      <c r="B10" s="3" t="s">
        <v>61</v>
      </c>
      <c r="C10" s="4" t="str">
        <f>Table3[[#This Row],[No:]]&amp;"-"&amp;Table3[[#This Row],[Code]]</f>
        <v>110-TR-NFW-2L</v>
      </c>
      <c r="D10" s="3" t="s">
        <v>1</v>
      </c>
      <c r="E10" s="2" t="s">
        <v>45</v>
      </c>
      <c r="F10" s="2"/>
      <c r="G10" s="3" t="s">
        <v>154</v>
      </c>
      <c r="H10" s="3" t="s">
        <v>168</v>
      </c>
      <c r="I10" s="3">
        <v>2</v>
      </c>
      <c r="J10" s="3" t="s">
        <v>161</v>
      </c>
      <c r="K10" s="3">
        <v>328</v>
      </c>
      <c r="M10" s="3">
        <v>2</v>
      </c>
      <c r="N10" s="3">
        <f>Table3[[#This Row],[How many times used?]]*Table3[[#This Row],[Sign, Type B]]</f>
        <v>656</v>
      </c>
      <c r="O10" s="3">
        <f>Table3[[#This Row],[How many times used?]]*Table3[[#This Row],[Sign, Type A]]</f>
        <v>0</v>
      </c>
      <c r="P10" s="3" t="s">
        <v>37</v>
      </c>
      <c r="Q10" s="3" t="s">
        <v>14</v>
      </c>
      <c r="R10" s="3" t="s">
        <v>14</v>
      </c>
    </row>
    <row r="11" spans="1:18" x14ac:dyDescent="0.2">
      <c r="A11" s="3">
        <v>111</v>
      </c>
      <c r="C11" s="3" t="str">
        <f>Table3[[#This Row],[No:]]&amp;"-"&amp;Table3[[#This Row],[Code]]</f>
        <v>111-</v>
      </c>
      <c r="E11" s="3" t="s">
        <v>15</v>
      </c>
      <c r="G11" s="3"/>
      <c r="H11" s="3" t="s">
        <v>54</v>
      </c>
      <c r="I11" s="3"/>
      <c r="J11" s="3" t="s">
        <v>74</v>
      </c>
      <c r="K11" s="3">
        <v>328</v>
      </c>
      <c r="N11" s="3">
        <f>Table3[[#This Row],[How many times used?]]*Table3[[#This Row],[Sign, Type B]]</f>
        <v>0</v>
      </c>
      <c r="O11" s="3">
        <f>Table3[[#This Row],[How many times used?]]*Table3[[#This Row],[Sign, Type A]]</f>
        <v>0</v>
      </c>
      <c r="P11" s="3" t="s">
        <v>37</v>
      </c>
      <c r="Q11" s="3" t="s">
        <v>0</v>
      </c>
    </row>
    <row r="12" spans="1:18" ht="57" x14ac:dyDescent="0.2">
      <c r="A12" s="3">
        <v>112</v>
      </c>
      <c r="B12" s="3" t="s">
        <v>88</v>
      </c>
      <c r="C12" s="4" t="str">
        <f>Table3[[#This Row],[No:]]&amp;"-"&amp;Table3[[#This Row],[Code]]</f>
        <v>112-TR-CLT</v>
      </c>
      <c r="D12" s="3" t="s">
        <v>89</v>
      </c>
      <c r="E12" s="2" t="s">
        <v>9</v>
      </c>
      <c r="F12" s="2"/>
      <c r="G12" s="3" t="s">
        <v>154</v>
      </c>
      <c r="H12" s="3" t="s">
        <v>166</v>
      </c>
      <c r="I12" s="3">
        <v>3</v>
      </c>
      <c r="J12" s="3" t="s">
        <v>161</v>
      </c>
      <c r="K12" s="3">
        <v>328</v>
      </c>
      <c r="N12" s="3">
        <f>Table3[[#This Row],[How many times used?]]*Table3[[#This Row],[Sign, Type B]]</f>
        <v>0</v>
      </c>
      <c r="O12" s="3">
        <f>Table3[[#This Row],[How many times used?]]*Table3[[#This Row],[Sign, Type A]]</f>
        <v>0</v>
      </c>
      <c r="P12" s="3" t="s">
        <v>37</v>
      </c>
      <c r="Q12" s="3" t="s">
        <v>14</v>
      </c>
      <c r="R12" s="3" t="s">
        <v>0</v>
      </c>
    </row>
    <row r="13" spans="1:18" x14ac:dyDescent="0.2">
      <c r="A13" s="3">
        <v>113</v>
      </c>
      <c r="C13" s="3" t="str">
        <f>Table3[[#This Row],[No:]]&amp;"-"&amp;Table3[[#This Row],[Code]]</f>
        <v>113-</v>
      </c>
      <c r="D13" s="3" t="s">
        <v>20</v>
      </c>
      <c r="G13" s="3"/>
      <c r="H13" s="3"/>
      <c r="I13" s="3"/>
      <c r="J13" s="3" t="s">
        <v>84</v>
      </c>
      <c r="K13" s="3">
        <v>340</v>
      </c>
      <c r="N13" s="3">
        <f>Table3[[#This Row],[How many times used?]]*Table3[[#This Row],[Sign, Type B]]</f>
        <v>0</v>
      </c>
      <c r="O13" s="3">
        <f>Table3[[#This Row],[How many times used?]]*Table3[[#This Row],[Sign, Type A]]</f>
        <v>0</v>
      </c>
      <c r="P13" s="3" t="s">
        <v>37</v>
      </c>
      <c r="Q13" s="3" t="s">
        <v>0</v>
      </c>
    </row>
    <row r="14" spans="1:18" x14ac:dyDescent="0.2">
      <c r="A14" s="3">
        <v>114</v>
      </c>
      <c r="C14" s="3" t="str">
        <f>Table3[[#This Row],[No:]]&amp;"-"&amp;Table3[[#This Row],[Code]]</f>
        <v>114-</v>
      </c>
      <c r="D14" s="3" t="s">
        <v>20</v>
      </c>
      <c r="G14" s="3"/>
      <c r="H14" s="3"/>
      <c r="I14" s="3"/>
      <c r="J14" s="3" t="s">
        <v>73</v>
      </c>
      <c r="K14" s="3">
        <v>352</v>
      </c>
      <c r="N14" s="3">
        <f>Table3[[#This Row],[How many times used?]]*Table3[[#This Row],[Sign, Type B]]</f>
        <v>0</v>
      </c>
      <c r="O14" s="3">
        <f>Table3[[#This Row],[How many times used?]]*Table3[[#This Row],[Sign, Type A]]</f>
        <v>0</v>
      </c>
      <c r="P14" s="3" t="s">
        <v>37</v>
      </c>
      <c r="Q14" s="3" t="s">
        <v>0</v>
      </c>
    </row>
    <row r="15" spans="1:18" x14ac:dyDescent="0.2">
      <c r="A15" s="3">
        <v>120</v>
      </c>
      <c r="B15" s="3" t="s">
        <v>90</v>
      </c>
      <c r="C15" s="4" t="str">
        <f>Table3[[#This Row],[No:]]&amp;"-"&amp;Table3[[#This Row],[Code]]</f>
        <v>120-TS-DUAL-SIGN</v>
      </c>
      <c r="D15" s="3" t="s">
        <v>19</v>
      </c>
      <c r="E15" s="2"/>
      <c r="F15" s="2"/>
      <c r="G15" s="3" t="s">
        <v>155</v>
      </c>
      <c r="H15" s="3" t="s">
        <v>168</v>
      </c>
      <c r="I15" s="3">
        <v>2</v>
      </c>
      <c r="J15" s="3" t="s">
        <v>161</v>
      </c>
      <c r="K15" s="3">
        <v>435</v>
      </c>
      <c r="N15" s="3">
        <f>Table3[[#This Row],[How many times used?]]*Table3[[#This Row],[Sign, Type B]]</f>
        <v>0</v>
      </c>
      <c r="O15" s="3">
        <f>Table3[[#This Row],[How many times used?]]*Table3[[#This Row],[Sign, Type A]]</f>
        <v>0</v>
      </c>
      <c r="P15" s="3" t="s">
        <v>37</v>
      </c>
      <c r="Q15" s="3" t="s">
        <v>14</v>
      </c>
      <c r="R15" s="3" t="s">
        <v>0</v>
      </c>
    </row>
    <row r="16" spans="1:18" ht="71.25" x14ac:dyDescent="0.2">
      <c r="A16" s="3">
        <v>121</v>
      </c>
      <c r="B16" s="3" t="s">
        <v>62</v>
      </c>
      <c r="C16" s="4" t="str">
        <f>Table3[[#This Row],[No:]]&amp;"-"&amp;Table3[[#This Row],[Code]]</f>
        <v>121-TS-SINGLE-SIGN</v>
      </c>
      <c r="D16" s="3" t="s">
        <v>164</v>
      </c>
      <c r="E16" s="2" t="s">
        <v>183</v>
      </c>
      <c r="F16" s="2"/>
      <c r="G16" s="3" t="s">
        <v>155</v>
      </c>
      <c r="H16" s="3" t="s">
        <v>168</v>
      </c>
      <c r="I16" s="3">
        <v>2</v>
      </c>
      <c r="J16" s="3" t="s">
        <v>161</v>
      </c>
      <c r="K16" s="3">
        <v>271</v>
      </c>
      <c r="N16" s="3">
        <f>Table3[[#This Row],[How many times used?]]*Table3[[#This Row],[Sign, Type B]]</f>
        <v>0</v>
      </c>
      <c r="O16" s="3">
        <f>Table3[[#This Row],[How many times used?]]*Table3[[#This Row],[Sign, Type A]]</f>
        <v>0</v>
      </c>
      <c r="P16" s="3" t="s">
        <v>37</v>
      </c>
      <c r="Q16" s="3" t="s">
        <v>14</v>
      </c>
      <c r="R16" s="3" t="s">
        <v>0</v>
      </c>
    </row>
    <row r="17" spans="1:18" x14ac:dyDescent="0.2">
      <c r="A17" s="3">
        <v>122</v>
      </c>
      <c r="B17" s="3" t="s">
        <v>91</v>
      </c>
      <c r="C17" s="4" t="str">
        <f>Table3[[#This Row],[No:]]&amp;"-"&amp;Table3[[#This Row],[Code]]</f>
        <v>122-NFW-SHL-(R)</v>
      </c>
      <c r="D17" s="3" t="s">
        <v>156</v>
      </c>
      <c r="E17" s="2"/>
      <c r="F17" s="2"/>
      <c r="G17" s="3"/>
      <c r="H17" s="3" t="s">
        <v>165</v>
      </c>
      <c r="I17" s="3">
        <v>2</v>
      </c>
      <c r="J17" s="3" t="s">
        <v>161</v>
      </c>
      <c r="K17" s="3">
        <v>184</v>
      </c>
      <c r="N17" s="3">
        <f>Table3[[#This Row],[How many times used?]]*Table3[[#This Row],[Sign, Type B]]</f>
        <v>0</v>
      </c>
      <c r="O17" s="3">
        <f>Table3[[#This Row],[How many times used?]]*Table3[[#This Row],[Sign, Type A]]</f>
        <v>0</v>
      </c>
      <c r="P17" s="3" t="s">
        <v>37</v>
      </c>
      <c r="Q17" s="3" t="s">
        <v>14</v>
      </c>
      <c r="R17" s="3" t="s">
        <v>0</v>
      </c>
    </row>
    <row r="18" spans="1:18" ht="15" x14ac:dyDescent="0.25">
      <c r="A18" s="3">
        <v>123</v>
      </c>
      <c r="B18" s="3" t="s">
        <v>92</v>
      </c>
      <c r="C18" s="4" t="str">
        <f>Table3[[#This Row],[No:]]&amp;"-"&amp;Table3[[#This Row],[Code]]</f>
        <v>123-NFW-1LC-(R)</v>
      </c>
      <c r="D18" s="3" t="s">
        <v>195</v>
      </c>
      <c r="E18" s="10" t="s">
        <v>192</v>
      </c>
      <c r="F18" s="2"/>
      <c r="G18" s="4"/>
      <c r="H18" s="3" t="s">
        <v>167</v>
      </c>
      <c r="I18" s="3" t="s">
        <v>194</v>
      </c>
      <c r="J18" s="3" t="s">
        <v>161</v>
      </c>
      <c r="K18" s="3">
        <v>248</v>
      </c>
      <c r="M18" s="3">
        <v>1</v>
      </c>
      <c r="N18" s="3">
        <f>Table3[[#This Row],[How many times used?]]*Table3[[#This Row],[Sign, Type B]]</f>
        <v>248</v>
      </c>
      <c r="O18" s="3">
        <f>Table3[[#This Row],[How many times used?]]*Table3[[#This Row],[Sign, Type A]]</f>
        <v>0</v>
      </c>
      <c r="P18" s="3" t="s">
        <v>37</v>
      </c>
      <c r="Q18" s="3" t="s">
        <v>14</v>
      </c>
      <c r="R18" s="3" t="s">
        <v>14</v>
      </c>
    </row>
    <row r="19" spans="1:18" ht="15" x14ac:dyDescent="0.25">
      <c r="A19" s="3">
        <v>124</v>
      </c>
      <c r="B19" s="3" t="s">
        <v>94</v>
      </c>
      <c r="C19" s="4" t="str">
        <f>Table3[[#This Row],[No:]]&amp;"-"&amp;Table3[[#This Row],[Code]]</f>
        <v>124-NFW-2(R+L)LC-SHIFT</v>
      </c>
      <c r="D19" s="3" t="s">
        <v>93</v>
      </c>
      <c r="E19" s="10" t="s">
        <v>180</v>
      </c>
      <c r="F19" s="2" t="s">
        <v>14</v>
      </c>
      <c r="G19" s="4"/>
      <c r="H19" s="3" t="s">
        <v>166</v>
      </c>
      <c r="I19" s="3">
        <v>4</v>
      </c>
      <c r="J19" s="3" t="s">
        <v>161</v>
      </c>
      <c r="K19" s="3">
        <v>360</v>
      </c>
      <c r="N19" s="3">
        <f>Table3[[#This Row],[How many times used?]]*Table3[[#This Row],[Sign, Type B]]</f>
        <v>0</v>
      </c>
      <c r="O19" s="3">
        <f>Table3[[#This Row],[How many times used?]]*Table3[[#This Row],[Sign, Type A]]</f>
        <v>0</v>
      </c>
      <c r="P19" s="3" t="s">
        <v>37</v>
      </c>
      <c r="Q19" s="3" t="s">
        <v>14</v>
      </c>
      <c r="R19" s="3" t="s">
        <v>0</v>
      </c>
    </row>
    <row r="20" spans="1:18" x14ac:dyDescent="0.2">
      <c r="A20" s="3">
        <v>125</v>
      </c>
      <c r="B20" s="3" t="s">
        <v>95</v>
      </c>
      <c r="C20" s="4" t="str">
        <f>Table3[[#This Row],[No:]]&amp;"-"&amp;Table3[[#This Row],[Code]]</f>
        <v>125-NFW-2LC-(IN)</v>
      </c>
      <c r="D20" s="3" t="s">
        <v>22</v>
      </c>
      <c r="E20" s="2"/>
      <c r="F20" s="2"/>
      <c r="G20" s="4"/>
      <c r="H20" s="3" t="s">
        <v>193</v>
      </c>
      <c r="I20" s="3">
        <v>4</v>
      </c>
      <c r="J20" s="3" t="s">
        <v>161</v>
      </c>
      <c r="K20" s="3">
        <v>296</v>
      </c>
      <c r="N20" s="3">
        <f>Table3[[#This Row],[How many times used?]]*Table3[[#This Row],[Sign, Type B]]</f>
        <v>0</v>
      </c>
      <c r="O20" s="3">
        <f>Table3[[#This Row],[How many times used?]]*Table3[[#This Row],[Sign, Type A]]</f>
        <v>0</v>
      </c>
      <c r="P20" s="3" t="s">
        <v>37</v>
      </c>
      <c r="Q20" s="3" t="s">
        <v>14</v>
      </c>
      <c r="R20" s="3" t="s">
        <v>0</v>
      </c>
    </row>
    <row r="21" spans="1:18" x14ac:dyDescent="0.2">
      <c r="A21" s="3">
        <v>126</v>
      </c>
      <c r="C21" s="3" t="str">
        <f>Table3[[#This Row],[No:]]&amp;"-"&amp;Table3[[#This Row],[Code]]</f>
        <v>126-</v>
      </c>
      <c r="G21" s="3"/>
      <c r="H21" s="3"/>
      <c r="I21" s="3"/>
      <c r="K21" s="3">
        <v>260</v>
      </c>
      <c r="N21" s="3">
        <f>Table3[[#This Row],[How many times used?]]*Table3[[#This Row],[Sign, Type B]]</f>
        <v>0</v>
      </c>
      <c r="O21" s="3">
        <f>Table3[[#This Row],[How many times used?]]*Table3[[#This Row],[Sign, Type A]]</f>
        <v>0</v>
      </c>
      <c r="P21" s="3" t="s">
        <v>37</v>
      </c>
      <c r="Q21" s="3" t="s">
        <v>0</v>
      </c>
    </row>
    <row r="22" spans="1:18" ht="28.5" x14ac:dyDescent="0.2">
      <c r="A22" s="3">
        <v>127</v>
      </c>
      <c r="B22" s="3" t="s">
        <v>97</v>
      </c>
      <c r="C22" s="4" t="str">
        <f>Table3[[#This Row],[No:]]&amp;"-"&amp;Table3[[#This Row],[Code]]</f>
        <v>127-NFW-SHIFT-0LC</v>
      </c>
      <c r="D22" s="3" t="s">
        <v>96</v>
      </c>
      <c r="E22" s="2" t="s">
        <v>182</v>
      </c>
      <c r="F22" s="2"/>
      <c r="G22" s="4"/>
      <c r="H22" s="3" t="s">
        <v>169</v>
      </c>
      <c r="I22" s="3">
        <v>2</v>
      </c>
      <c r="J22" s="3" t="s">
        <v>161</v>
      </c>
      <c r="K22" s="3">
        <v>328</v>
      </c>
      <c r="N22" s="3">
        <f>Table3[[#This Row],[How many times used?]]*Table3[[#This Row],[Sign, Type B]]</f>
        <v>0</v>
      </c>
      <c r="O22" s="3">
        <f>Table3[[#This Row],[How many times used?]]*Table3[[#This Row],[Sign, Type A]]</f>
        <v>0</v>
      </c>
      <c r="P22" s="3" t="s">
        <v>37</v>
      </c>
      <c r="Q22" s="3" t="s">
        <v>14</v>
      </c>
      <c r="R22" s="3" t="s">
        <v>0</v>
      </c>
    </row>
    <row r="23" spans="1:18" x14ac:dyDescent="0.2">
      <c r="A23" s="3">
        <v>130</v>
      </c>
      <c r="B23" s="3" t="s">
        <v>63</v>
      </c>
      <c r="C23" s="4" t="str">
        <f>Table3[[#This Row],[No:]]&amp;"-"&amp;Table3[[#This Row],[Code]]</f>
        <v>130-CLT-1(CLT)</v>
      </c>
      <c r="D23" s="3" t="s">
        <v>6</v>
      </c>
      <c r="E23" s="2"/>
      <c r="F23" s="2"/>
      <c r="G23" s="4"/>
      <c r="H23" s="3" t="s">
        <v>170</v>
      </c>
      <c r="I23" s="3">
        <v>5</v>
      </c>
      <c r="J23" s="3" t="s">
        <v>161</v>
      </c>
      <c r="K23" s="3">
        <v>192</v>
      </c>
      <c r="N23" s="3">
        <f>Table3[[#This Row],[How many times used?]]*Table3[[#This Row],[Sign, Type B]]</f>
        <v>0</v>
      </c>
      <c r="O23" s="3">
        <f>Table3[[#This Row],[How many times used?]]*Table3[[#This Row],[Sign, Type A]]</f>
        <v>0</v>
      </c>
      <c r="P23" s="3" t="s">
        <v>37</v>
      </c>
      <c r="Q23" s="3" t="s">
        <v>14</v>
      </c>
      <c r="R23" s="3" t="s">
        <v>0</v>
      </c>
    </row>
    <row r="24" spans="1:18" ht="15" x14ac:dyDescent="0.25">
      <c r="A24" s="3">
        <v>131</v>
      </c>
      <c r="B24" s="3" t="s">
        <v>64</v>
      </c>
      <c r="C24" s="4" t="str">
        <f>Table3[[#This Row],[No:]]&amp;"-"&amp;Table3[[#This Row],[Code]]</f>
        <v>131-CLT-1(L)LC-SHIFT</v>
      </c>
      <c r="D24" s="3" t="s">
        <v>46</v>
      </c>
      <c r="E24" s="10" t="s">
        <v>180</v>
      </c>
      <c r="F24" s="2" t="s">
        <v>14</v>
      </c>
      <c r="G24" s="4"/>
      <c r="H24" s="3" t="s">
        <v>166</v>
      </c>
      <c r="I24" s="3">
        <v>5</v>
      </c>
      <c r="J24" s="3" t="s">
        <v>161</v>
      </c>
      <c r="K24" s="3">
        <v>344</v>
      </c>
      <c r="N24" s="3">
        <f>Table3[[#This Row],[How many times used?]]*Table3[[#This Row],[Sign, Type B]]</f>
        <v>0</v>
      </c>
      <c r="O24" s="3">
        <f>Table3[[#This Row],[How many times used?]]*Table3[[#This Row],[Sign, Type A]]</f>
        <v>0</v>
      </c>
      <c r="P24" s="3" t="s">
        <v>37</v>
      </c>
      <c r="Q24" s="3" t="s">
        <v>14</v>
      </c>
      <c r="R24" s="3" t="s">
        <v>0</v>
      </c>
    </row>
    <row r="25" spans="1:18" ht="30" x14ac:dyDescent="0.25">
      <c r="A25" s="3">
        <v>132</v>
      </c>
      <c r="B25" s="3" t="s">
        <v>65</v>
      </c>
      <c r="C25" s="4" t="str">
        <f>Table3[[#This Row],[No:]]&amp;"-"&amp;Table3[[#This Row],[Code]]</f>
        <v>132-CLT-1(R )LC-SHIFT</v>
      </c>
      <c r="D25" s="3" t="s">
        <v>47</v>
      </c>
      <c r="E25" s="10" t="s">
        <v>177</v>
      </c>
      <c r="F25" s="2" t="s">
        <v>172</v>
      </c>
      <c r="G25" s="4"/>
      <c r="H25" s="3" t="s">
        <v>166</v>
      </c>
      <c r="I25" s="3">
        <v>5</v>
      </c>
      <c r="J25" s="3" t="s">
        <v>161</v>
      </c>
      <c r="K25" s="3">
        <v>308</v>
      </c>
      <c r="N25" s="3">
        <f>Table3[[#This Row],[How many times used?]]*Table3[[#This Row],[Sign, Type B]]</f>
        <v>0</v>
      </c>
      <c r="O25" s="3">
        <f>Table3[[#This Row],[How many times used?]]*Table3[[#This Row],[Sign, Type A]]</f>
        <v>0</v>
      </c>
      <c r="P25" s="3" t="s">
        <v>37</v>
      </c>
      <c r="Q25" s="3" t="s">
        <v>14</v>
      </c>
      <c r="R25" s="3" t="s">
        <v>0</v>
      </c>
    </row>
    <row r="26" spans="1:18" x14ac:dyDescent="0.2">
      <c r="A26" s="3">
        <v>133</v>
      </c>
      <c r="B26" s="3" t="s">
        <v>66</v>
      </c>
      <c r="C26" s="4" t="str">
        <f>Table3[[#This Row],[No:]]&amp;"-"&amp;Table3[[#This Row],[Code]]</f>
        <v>133-CLT-1LC-(L)</v>
      </c>
      <c r="D26" s="3" t="s">
        <v>8</v>
      </c>
      <c r="E26" s="2"/>
      <c r="F26" s="2" t="s">
        <v>0</v>
      </c>
      <c r="G26" s="4"/>
      <c r="H26" s="3" t="s">
        <v>188</v>
      </c>
      <c r="I26" s="3">
        <v>5</v>
      </c>
      <c r="J26" s="3" t="s">
        <v>161</v>
      </c>
      <c r="K26" s="3">
        <v>244</v>
      </c>
      <c r="M26" s="3">
        <v>1</v>
      </c>
      <c r="N26" s="3">
        <f>Table3[[#This Row],[How many times used?]]*Table3[[#This Row],[Sign, Type B]]</f>
        <v>244</v>
      </c>
      <c r="O26" s="3">
        <f>Table3[[#This Row],[How many times used?]]*Table3[[#This Row],[Sign, Type A]]</f>
        <v>0</v>
      </c>
      <c r="P26" s="3" t="s">
        <v>37</v>
      </c>
      <c r="Q26" s="3" t="s">
        <v>0</v>
      </c>
      <c r="R26" s="3" t="s">
        <v>14</v>
      </c>
    </row>
    <row r="27" spans="1:18" ht="15" x14ac:dyDescent="0.25">
      <c r="A27" s="3">
        <v>134</v>
      </c>
      <c r="B27" s="3" t="s">
        <v>67</v>
      </c>
      <c r="C27" s="4" t="str">
        <f>Table3[[#This Row],[No:]]&amp;"-"&amp;Table3[[#This Row],[Code]]</f>
        <v>134-CLT-2(L)LC-(IN)</v>
      </c>
      <c r="D27" s="3" t="s">
        <v>48</v>
      </c>
      <c r="E27" s="10" t="s">
        <v>192</v>
      </c>
      <c r="F27" s="2" t="s">
        <v>0</v>
      </c>
      <c r="G27" s="4"/>
      <c r="H27" s="3" t="s">
        <v>173</v>
      </c>
      <c r="I27" s="3">
        <v>5</v>
      </c>
      <c r="J27" s="3" t="s">
        <v>161</v>
      </c>
      <c r="K27" s="3">
        <v>296</v>
      </c>
      <c r="M27" s="3">
        <v>1</v>
      </c>
      <c r="N27" s="3">
        <f>Table3[[#This Row],[How many times used?]]*Table3[[#This Row],[Sign, Type B]]</f>
        <v>296</v>
      </c>
      <c r="O27" s="3">
        <f>Table3[[#This Row],[How many times used?]]*Table3[[#This Row],[Sign, Type A]]</f>
        <v>0</v>
      </c>
      <c r="P27" s="3" t="s">
        <v>37</v>
      </c>
      <c r="Q27" s="3" t="s">
        <v>14</v>
      </c>
      <c r="R27" s="3" t="s">
        <v>14</v>
      </c>
    </row>
    <row r="28" spans="1:18" ht="30" x14ac:dyDescent="0.25">
      <c r="A28" s="3">
        <v>135</v>
      </c>
      <c r="B28" s="3" t="s">
        <v>98</v>
      </c>
      <c r="C28" s="4" t="str">
        <f>Table3[[#This Row],[No:]]&amp;"-"&amp;Table3[[#This Row],[Code]]</f>
        <v>135-CLT-2(R+L)LC-SHIFT</v>
      </c>
      <c r="D28" s="3" t="s">
        <v>49</v>
      </c>
      <c r="E28" s="10" t="s">
        <v>179</v>
      </c>
      <c r="F28" s="2" t="s">
        <v>172</v>
      </c>
      <c r="G28" s="4"/>
      <c r="H28" s="3" t="s">
        <v>187</v>
      </c>
      <c r="I28" s="3">
        <v>5</v>
      </c>
      <c r="J28" s="3" t="s">
        <v>161</v>
      </c>
      <c r="K28" s="3">
        <v>376</v>
      </c>
      <c r="N28" s="3">
        <f>Table3[[#This Row],[How many times used?]]*Table3[[#This Row],[Sign, Type B]]</f>
        <v>0</v>
      </c>
      <c r="O28" s="3">
        <f>Table3[[#This Row],[How many times used?]]*Table3[[#This Row],[Sign, Type A]]</f>
        <v>0</v>
      </c>
      <c r="P28" s="3" t="s">
        <v>37</v>
      </c>
      <c r="Q28" s="3" t="s">
        <v>14</v>
      </c>
      <c r="R28" s="3" t="s">
        <v>0</v>
      </c>
    </row>
    <row r="29" spans="1:18" ht="43.5" x14ac:dyDescent="0.2">
      <c r="A29" s="3">
        <v>136</v>
      </c>
      <c r="B29" s="3" t="s">
        <v>68</v>
      </c>
      <c r="C29" s="4" t="str">
        <f>Table3[[#This Row],[No:]]&amp;"-"&amp;Table3[[#This Row],[Code]]</f>
        <v>136-CLT-SHIFT-(R+L)</v>
      </c>
      <c r="D29" s="3" t="s">
        <v>23</v>
      </c>
      <c r="E29" s="2" t="s">
        <v>181</v>
      </c>
      <c r="F29" s="2" t="s">
        <v>14</v>
      </c>
      <c r="G29" s="4"/>
      <c r="H29" s="3" t="s">
        <v>178</v>
      </c>
      <c r="I29" s="3">
        <v>3</v>
      </c>
      <c r="J29" s="3" t="s">
        <v>161</v>
      </c>
      <c r="K29" s="3">
        <v>344</v>
      </c>
      <c r="N29" s="3">
        <f>Table3[[#This Row],[How many times used?]]*Table3[[#This Row],[Sign, Type B]]</f>
        <v>0</v>
      </c>
      <c r="O29" s="3">
        <f>Table3[[#This Row],[How many times used?]]*Table3[[#This Row],[Sign, Type A]]</f>
        <v>0</v>
      </c>
      <c r="P29" s="3" t="s">
        <v>37</v>
      </c>
      <c r="Q29" s="3" t="s">
        <v>14</v>
      </c>
      <c r="R29" s="3" t="s">
        <v>0</v>
      </c>
    </row>
    <row r="30" spans="1:18" ht="30" x14ac:dyDescent="0.25">
      <c r="A30" s="3">
        <v>137</v>
      </c>
      <c r="B30" s="3" t="s">
        <v>69</v>
      </c>
      <c r="C30" s="4" t="str">
        <f>Table3[[#This Row],[No:]]&amp;"-"&amp;Table3[[#This Row],[Code]]</f>
        <v>137-CLT-SHIFT-OLC</v>
      </c>
      <c r="D30" s="3" t="s">
        <v>50</v>
      </c>
      <c r="E30" s="10" t="s">
        <v>177</v>
      </c>
      <c r="F30" s="2" t="s">
        <v>172</v>
      </c>
      <c r="G30" s="4"/>
      <c r="H30" s="3" t="s">
        <v>168</v>
      </c>
      <c r="I30" s="3">
        <v>3</v>
      </c>
      <c r="J30" s="3" t="s">
        <v>161</v>
      </c>
      <c r="K30" s="3">
        <v>276</v>
      </c>
      <c r="N30" s="3">
        <f>Table3[[#This Row],[How many times used?]]*Table3[[#This Row],[Sign, Type B]]</f>
        <v>0</v>
      </c>
      <c r="O30" s="3">
        <f>Table3[[#This Row],[How many times used?]]*Table3[[#This Row],[Sign, Type A]]</f>
        <v>0</v>
      </c>
      <c r="P30" s="3" t="s">
        <v>37</v>
      </c>
      <c r="Q30" s="3" t="s">
        <v>14</v>
      </c>
      <c r="R30" s="3" t="s">
        <v>0</v>
      </c>
    </row>
    <row r="31" spans="1:18" ht="71.25" customHeight="1" x14ac:dyDescent="0.2">
      <c r="A31" s="3">
        <v>138</v>
      </c>
      <c r="B31" s="3" t="s">
        <v>99</v>
      </c>
      <c r="C31" s="4" t="str">
        <f>Table3[[#This Row],[No:]]&amp;"-"&amp;Table3[[#This Row],[Code]]</f>
        <v>138-CLT-SHIFT-2(R)</v>
      </c>
      <c r="D31" s="3" t="s">
        <v>100</v>
      </c>
      <c r="E31" s="2" t="s">
        <v>189</v>
      </c>
      <c r="F31" s="2" t="s">
        <v>172</v>
      </c>
      <c r="G31" s="4"/>
      <c r="H31" s="3" t="s">
        <v>176</v>
      </c>
      <c r="I31" s="3">
        <v>5</v>
      </c>
      <c r="J31" s="3" t="s">
        <v>161</v>
      </c>
      <c r="K31" s="3">
        <v>276</v>
      </c>
      <c r="N31" s="3">
        <f>Table3[[#This Row],[How many times used?]]*Table3[[#This Row],[Sign, Type B]]</f>
        <v>0</v>
      </c>
      <c r="O31" s="3">
        <f>Table3[[#This Row],[How many times used?]]*Table3[[#This Row],[Sign, Type A]]</f>
        <v>0</v>
      </c>
      <c r="P31" s="3" t="s">
        <v>37</v>
      </c>
      <c r="Q31" s="3" t="s">
        <v>14</v>
      </c>
      <c r="R31" s="3" t="s">
        <v>0</v>
      </c>
    </row>
    <row r="32" spans="1:18" x14ac:dyDescent="0.2">
      <c r="A32" s="3">
        <v>140</v>
      </c>
      <c r="C32" s="3" t="str">
        <f>Table3[[#This Row],[No:]]&amp;"-"&amp;Table3[[#This Row],[Code]]</f>
        <v>140-</v>
      </c>
      <c r="E32" s="3" t="s">
        <v>24</v>
      </c>
      <c r="G32" s="3"/>
      <c r="H32" s="3"/>
      <c r="I32" s="3"/>
      <c r="K32" s="3">
        <v>360</v>
      </c>
      <c r="N32" s="3">
        <f>Table3[[#This Row],[How many times used?]]*Table3[[#This Row],[Sign, Type B]]</f>
        <v>0</v>
      </c>
      <c r="O32" s="3">
        <f>Table3[[#This Row],[How many times used?]]*Table3[[#This Row],[Sign, Type A]]</f>
        <v>0</v>
      </c>
      <c r="P32" s="3" t="s">
        <v>37</v>
      </c>
      <c r="Q32" s="3" t="s">
        <v>0</v>
      </c>
    </row>
    <row r="33" spans="1:18" x14ac:dyDescent="0.2">
      <c r="A33" s="3">
        <v>141</v>
      </c>
      <c r="B33" s="3" t="s">
        <v>113</v>
      </c>
      <c r="C33" s="3" t="str">
        <f>Table3[[#This Row],[No:]]&amp;"-"&amp;Table3[[#This Row],[Code]]</f>
        <v>141-CLT-PARK-SHIFT</v>
      </c>
      <c r="E33" s="3" t="s">
        <v>24</v>
      </c>
      <c r="G33" s="3"/>
      <c r="H33" s="3"/>
      <c r="I33" s="3"/>
      <c r="K33" s="3" t="s">
        <v>149</v>
      </c>
      <c r="N33" s="3" t="e">
        <f>Table3[[#This Row],[How many times used?]]*Table3[[#This Row],[Sign, Type B]]</f>
        <v>#VALUE!</v>
      </c>
      <c r="O33" s="3">
        <f>Table3[[#This Row],[How many times used?]]*Table3[[#This Row],[Sign, Type A]]</f>
        <v>0</v>
      </c>
      <c r="P33" s="3" t="s">
        <v>37</v>
      </c>
      <c r="Q33" s="3" t="s">
        <v>0</v>
      </c>
    </row>
    <row r="34" spans="1:18" x14ac:dyDescent="0.2">
      <c r="A34" s="3">
        <v>142</v>
      </c>
      <c r="C34" s="3" t="str">
        <f>Table3[[#This Row],[No:]]&amp;"-"&amp;Table3[[#This Row],[Code]]</f>
        <v>142-</v>
      </c>
      <c r="E34" s="3" t="s">
        <v>24</v>
      </c>
      <c r="G34" s="3"/>
      <c r="H34" s="3"/>
      <c r="I34" s="3"/>
      <c r="K34" s="3" t="s">
        <v>149</v>
      </c>
      <c r="N34" s="3" t="e">
        <f>Table3[[#This Row],[How many times used?]]*Table3[[#This Row],[Sign, Type B]]</f>
        <v>#VALUE!</v>
      </c>
      <c r="O34" s="3">
        <f>Table3[[#This Row],[How many times used?]]*Table3[[#This Row],[Sign, Type A]]</f>
        <v>0</v>
      </c>
      <c r="P34" s="3" t="s">
        <v>37</v>
      </c>
      <c r="Q34" s="3" t="s">
        <v>0</v>
      </c>
    </row>
    <row r="35" spans="1:18" x14ac:dyDescent="0.2">
      <c r="A35" s="3">
        <v>150</v>
      </c>
      <c r="C35" s="3" t="str">
        <f>Table3[[#This Row],[No:]]&amp;"-"&amp;Table3[[#This Row],[Code]]</f>
        <v>150-</v>
      </c>
      <c r="G35" s="3"/>
      <c r="H35" s="3"/>
      <c r="I35" s="3"/>
      <c r="K35" s="3">
        <v>376</v>
      </c>
      <c r="N35" s="3">
        <f>Table3[[#This Row],[How many times used?]]*Table3[[#This Row],[Sign, Type B]]</f>
        <v>0</v>
      </c>
      <c r="O35" s="3">
        <f>Table3[[#This Row],[How many times used?]]*Table3[[#This Row],[Sign, Type A]]</f>
        <v>0</v>
      </c>
      <c r="P35" s="3" t="s">
        <v>37</v>
      </c>
      <c r="Q35" s="3" t="s">
        <v>0</v>
      </c>
    </row>
    <row r="36" spans="1:18" x14ac:dyDescent="0.2">
      <c r="A36" s="3">
        <v>151</v>
      </c>
      <c r="C36" s="3" t="str">
        <f>Table3[[#This Row],[No:]]&amp;"-"&amp;Table3[[#This Row],[Code]]</f>
        <v>151-</v>
      </c>
      <c r="G36" s="3"/>
      <c r="H36" s="3"/>
      <c r="I36" s="3"/>
      <c r="K36" s="3">
        <v>260</v>
      </c>
      <c r="N36" s="3">
        <f>Table3[[#This Row],[How many times used?]]*Table3[[#This Row],[Sign, Type B]]</f>
        <v>0</v>
      </c>
      <c r="O36" s="3">
        <f>Table3[[#This Row],[How many times used?]]*Table3[[#This Row],[Sign, Type A]]</f>
        <v>0</v>
      </c>
      <c r="P36" s="3" t="s">
        <v>37</v>
      </c>
      <c r="Q36" s="3" t="s">
        <v>0</v>
      </c>
    </row>
    <row r="37" spans="1:18" x14ac:dyDescent="0.2">
      <c r="A37" s="3">
        <v>152</v>
      </c>
      <c r="C37" s="3" t="str">
        <f>Table3[[#This Row],[No:]]&amp;"-"&amp;Table3[[#This Row],[Code]]</f>
        <v>152-</v>
      </c>
      <c r="G37" s="3"/>
      <c r="H37" s="3"/>
      <c r="I37" s="3"/>
      <c r="K37" s="3">
        <v>344</v>
      </c>
      <c r="N37" s="3">
        <f>Table3[[#This Row],[How many times used?]]*Table3[[#This Row],[Sign, Type B]]</f>
        <v>0</v>
      </c>
      <c r="O37" s="3">
        <f>Table3[[#This Row],[How many times used?]]*Table3[[#This Row],[Sign, Type A]]</f>
        <v>0</v>
      </c>
      <c r="P37" s="3" t="s">
        <v>37</v>
      </c>
      <c r="Q37" s="3" t="s">
        <v>0</v>
      </c>
    </row>
    <row r="38" spans="1:18" x14ac:dyDescent="0.2">
      <c r="A38" s="3">
        <v>153</v>
      </c>
      <c r="C38" s="3" t="str">
        <f>Table3[[#This Row],[No:]]&amp;"-"&amp;Table3[[#This Row],[Code]]</f>
        <v>153-</v>
      </c>
      <c r="G38" s="3"/>
      <c r="H38" s="3"/>
      <c r="I38" s="3"/>
      <c r="K38" s="3">
        <v>376</v>
      </c>
      <c r="N38" s="3">
        <f>Table3[[#This Row],[How many times used?]]*Table3[[#This Row],[Sign, Type B]]</f>
        <v>0</v>
      </c>
      <c r="O38" s="3">
        <f>Table3[[#This Row],[How many times used?]]*Table3[[#This Row],[Sign, Type A]]</f>
        <v>0</v>
      </c>
      <c r="P38" s="3" t="s">
        <v>37</v>
      </c>
      <c r="Q38" s="3" t="s">
        <v>0</v>
      </c>
    </row>
    <row r="39" spans="1:18" x14ac:dyDescent="0.2">
      <c r="A39" s="3">
        <v>154</v>
      </c>
      <c r="C39" s="3" t="str">
        <f>Table3[[#This Row],[No:]]&amp;"-"&amp;Table3[[#This Row],[Code]]</f>
        <v>154-</v>
      </c>
      <c r="G39" s="3"/>
      <c r="H39" s="3"/>
      <c r="I39" s="3"/>
      <c r="K39" s="3">
        <v>328</v>
      </c>
      <c r="N39" s="3">
        <f>Table3[[#This Row],[How many times used?]]*Table3[[#This Row],[Sign, Type B]]</f>
        <v>0</v>
      </c>
      <c r="O39" s="3">
        <f>Table3[[#This Row],[How many times used?]]*Table3[[#This Row],[Sign, Type A]]</f>
        <v>0</v>
      </c>
      <c r="P39" s="3" t="s">
        <v>37</v>
      </c>
      <c r="Q39" s="3" t="s">
        <v>0</v>
      </c>
    </row>
    <row r="40" spans="1:18" x14ac:dyDescent="0.2">
      <c r="A40" s="3">
        <v>155</v>
      </c>
      <c r="C40" s="3" t="str">
        <f>Table3[[#This Row],[No:]]&amp;"-"&amp;Table3[[#This Row],[Code]]</f>
        <v>155-</v>
      </c>
      <c r="G40" s="3"/>
      <c r="H40" s="3"/>
      <c r="I40" s="3"/>
      <c r="K40" s="3">
        <v>328</v>
      </c>
      <c r="N40" s="3">
        <f>Table3[[#This Row],[How many times used?]]*Table3[[#This Row],[Sign, Type B]]</f>
        <v>0</v>
      </c>
      <c r="O40" s="3">
        <f>Table3[[#This Row],[How many times used?]]*Table3[[#This Row],[Sign, Type A]]</f>
        <v>0</v>
      </c>
      <c r="P40" s="3" t="s">
        <v>37</v>
      </c>
      <c r="Q40" s="3" t="s">
        <v>0</v>
      </c>
    </row>
    <row r="41" spans="1:18" ht="28.5" x14ac:dyDescent="0.2">
      <c r="A41" s="3">
        <v>160</v>
      </c>
      <c r="B41" s="3" t="s">
        <v>101</v>
      </c>
      <c r="C41" s="4" t="str">
        <f>Table3[[#This Row],[No:]]&amp;"-"&amp;Table3[[#This Row],[Code]]</f>
        <v>160-INT-LD-CLT-MID</v>
      </c>
      <c r="D41" s="3" t="s">
        <v>110</v>
      </c>
      <c r="E41" s="2" t="s">
        <v>175</v>
      </c>
      <c r="F41" s="2" t="s">
        <v>0</v>
      </c>
      <c r="G41" s="3" t="s">
        <v>25</v>
      </c>
      <c r="H41" s="3" t="s">
        <v>174</v>
      </c>
      <c r="I41" s="3"/>
      <c r="J41" s="3" t="s">
        <v>174</v>
      </c>
      <c r="K41" s="3">
        <v>208</v>
      </c>
      <c r="L41" s="3">
        <v>25</v>
      </c>
      <c r="N41" s="3">
        <f>Table3[[#This Row],[How many times used?]]*Table3[[#This Row],[Sign, Type B]]</f>
        <v>0</v>
      </c>
      <c r="O41" s="3">
        <f>Table3[[#This Row],[How many times used?]]*Table3[[#This Row],[Sign, Type A]]</f>
        <v>0</v>
      </c>
      <c r="P41" s="3" t="s">
        <v>37</v>
      </c>
      <c r="Q41" s="3" t="s">
        <v>14</v>
      </c>
      <c r="R41" s="3" t="s">
        <v>0</v>
      </c>
    </row>
    <row r="42" spans="1:18" ht="28.5" x14ac:dyDescent="0.2">
      <c r="A42" s="3">
        <v>161</v>
      </c>
      <c r="B42" s="3" t="s">
        <v>102</v>
      </c>
      <c r="C42" s="4" t="str">
        <f>Table3[[#This Row],[No:]]&amp;"-"&amp;Table3[[#This Row],[Code]]</f>
        <v>161-INT-LD-LANE</v>
      </c>
      <c r="D42" s="3" t="s">
        <v>109</v>
      </c>
      <c r="E42" s="2" t="s">
        <v>175</v>
      </c>
      <c r="F42" s="2" t="s">
        <v>0</v>
      </c>
      <c r="G42" s="3" t="s">
        <v>25</v>
      </c>
      <c r="H42" s="3" t="s">
        <v>174</v>
      </c>
      <c r="I42" s="3"/>
      <c r="J42" s="3" t="s">
        <v>174</v>
      </c>
      <c r="K42" s="3">
        <v>112</v>
      </c>
      <c r="L42" s="3">
        <v>0</v>
      </c>
      <c r="N42" s="3">
        <f>Table3[[#This Row],[How many times used?]]*Table3[[#This Row],[Sign, Type B]]</f>
        <v>0</v>
      </c>
      <c r="O42" s="3">
        <f>Table3[[#This Row],[How many times used?]]*Table3[[#This Row],[Sign, Type A]]</f>
        <v>0</v>
      </c>
      <c r="P42" s="3" t="s">
        <v>37</v>
      </c>
      <c r="Q42" s="3" t="s">
        <v>14</v>
      </c>
      <c r="R42" s="3" t="s">
        <v>0</v>
      </c>
    </row>
    <row r="43" spans="1:18" ht="28.5" x14ac:dyDescent="0.2">
      <c r="A43" s="3">
        <v>162</v>
      </c>
      <c r="B43" s="3" t="s">
        <v>103</v>
      </c>
      <c r="C43" s="4" t="str">
        <f>Table3[[#This Row],[No:]]&amp;"-"&amp;Table3[[#This Row],[Code]]</f>
        <v>162-INT-LD-MID</v>
      </c>
      <c r="D43" s="3" t="s">
        <v>107</v>
      </c>
      <c r="E43" s="2" t="s">
        <v>175</v>
      </c>
      <c r="F43" s="2" t="s">
        <v>0</v>
      </c>
      <c r="G43" s="3" t="s">
        <v>25</v>
      </c>
      <c r="H43" s="3" t="s">
        <v>174</v>
      </c>
      <c r="I43" s="3"/>
      <c r="J43" s="3" t="s">
        <v>174</v>
      </c>
      <c r="K43" s="3">
        <v>144</v>
      </c>
      <c r="L43" s="3">
        <v>25</v>
      </c>
      <c r="N43" s="3">
        <f>Table3[[#This Row],[How many times used?]]*Table3[[#This Row],[Sign, Type B]]</f>
        <v>0</v>
      </c>
      <c r="O43" s="3">
        <f>Table3[[#This Row],[How many times used?]]*Table3[[#This Row],[Sign, Type A]]</f>
        <v>0</v>
      </c>
      <c r="P43" s="3" t="s">
        <v>37</v>
      </c>
      <c r="Q43" s="3" t="s">
        <v>14</v>
      </c>
      <c r="R43" s="3" t="s">
        <v>0</v>
      </c>
    </row>
    <row r="44" spans="1:18" ht="28.5" x14ac:dyDescent="0.2">
      <c r="A44" s="3">
        <v>163</v>
      </c>
      <c r="B44" s="3" t="s">
        <v>104</v>
      </c>
      <c r="C44" s="4" t="str">
        <f>Table3[[#This Row],[No:]]&amp;"-"&amp;Table3[[#This Row],[Code]]</f>
        <v>163-INT-LD-OUT</v>
      </c>
      <c r="D44" s="3" t="s">
        <v>108</v>
      </c>
      <c r="E44" s="2" t="s">
        <v>175</v>
      </c>
      <c r="F44" s="2" t="s">
        <v>0</v>
      </c>
      <c r="G44" s="3" t="s">
        <v>25</v>
      </c>
      <c r="H44" s="3" t="s">
        <v>174</v>
      </c>
      <c r="I44" s="3"/>
      <c r="J44" s="3" t="s">
        <v>174</v>
      </c>
      <c r="K44" s="3">
        <v>32</v>
      </c>
      <c r="L44" s="3">
        <v>0</v>
      </c>
      <c r="N44" s="3">
        <f>Table3[[#This Row],[How many times used?]]*Table3[[#This Row],[Sign, Type B]]</f>
        <v>0</v>
      </c>
      <c r="O44" s="3">
        <f>Table3[[#This Row],[How many times used?]]*Table3[[#This Row],[Sign, Type A]]</f>
        <v>0</v>
      </c>
      <c r="P44" s="3" t="s">
        <v>37</v>
      </c>
      <c r="Q44" s="3" t="s">
        <v>14</v>
      </c>
      <c r="R44" s="3" t="s">
        <v>0</v>
      </c>
    </row>
    <row r="45" spans="1:18" ht="28.5" x14ac:dyDescent="0.2">
      <c r="A45" s="3">
        <v>164</v>
      </c>
      <c r="B45" s="3" t="s">
        <v>105</v>
      </c>
      <c r="C45" s="4" t="str">
        <f>Table3[[#This Row],[No:]]&amp;"-"&amp;Table3[[#This Row],[Code]]</f>
        <v>164-INT-SD-MID</v>
      </c>
      <c r="D45" s="3" t="s">
        <v>106</v>
      </c>
      <c r="E45" s="2" t="s">
        <v>175</v>
      </c>
      <c r="F45" s="2" t="s">
        <v>0</v>
      </c>
      <c r="G45" s="3" t="s">
        <v>25</v>
      </c>
      <c r="H45" s="3" t="s">
        <v>174</v>
      </c>
      <c r="I45" s="3"/>
      <c r="J45" s="3" t="s">
        <v>174</v>
      </c>
      <c r="K45" s="3">
        <v>0</v>
      </c>
      <c r="L45" s="3">
        <v>0</v>
      </c>
      <c r="N45" s="3">
        <f>Table3[[#This Row],[How many times used?]]*Table3[[#This Row],[Sign, Type B]]</f>
        <v>0</v>
      </c>
      <c r="O45" s="3">
        <f>Table3[[#This Row],[How many times used?]]*Table3[[#This Row],[Sign, Type A]]</f>
        <v>0</v>
      </c>
      <c r="P45" s="3" t="s">
        <v>37</v>
      </c>
      <c r="Q45" s="3" t="s">
        <v>14</v>
      </c>
      <c r="R45" s="3" t="s">
        <v>0</v>
      </c>
    </row>
    <row r="46" spans="1:18" x14ac:dyDescent="0.2">
      <c r="A46" s="3">
        <v>200</v>
      </c>
      <c r="B46" s="3" t="s">
        <v>112</v>
      </c>
      <c r="C46" s="4" t="str">
        <f>Table3[[#This Row],[No:]]&amp;"-"&amp;Table3[[#This Row],[Code]]</f>
        <v>200-FW-SHL-(R )</v>
      </c>
      <c r="D46" s="2" t="s">
        <v>111</v>
      </c>
      <c r="E46" s="2"/>
      <c r="F46" s="2" t="s">
        <v>0</v>
      </c>
      <c r="G46" s="4"/>
      <c r="H46" s="3" t="s">
        <v>125</v>
      </c>
      <c r="I46" s="3" t="s">
        <v>184</v>
      </c>
      <c r="J46" s="3" t="s">
        <v>141</v>
      </c>
      <c r="K46" s="3">
        <v>190</v>
      </c>
      <c r="L46" s="3">
        <v>0</v>
      </c>
      <c r="N46" s="3">
        <f>Table3[[#This Row],[How many times used?]]*Table3[[#This Row],[Sign, Type B]]</f>
        <v>0</v>
      </c>
      <c r="O46" s="3">
        <f>Table3[[#This Row],[How many times used?]]*Table3[[#This Row],[Sign, Type A]]</f>
        <v>0</v>
      </c>
      <c r="P46" s="3" t="s">
        <v>37</v>
      </c>
      <c r="Q46" s="3" t="s">
        <v>14</v>
      </c>
      <c r="R46" s="3" t="s">
        <v>0</v>
      </c>
    </row>
    <row r="47" spans="1:18" x14ac:dyDescent="0.2">
      <c r="A47" s="3">
        <v>201</v>
      </c>
      <c r="B47" s="3" t="s">
        <v>115</v>
      </c>
      <c r="C47" s="4" t="str">
        <f>Table3[[#This Row],[No:]]&amp;"-"&amp;Table3[[#This Row],[Code]]</f>
        <v>201-FW-SHL-(L)</v>
      </c>
      <c r="D47" s="2" t="s">
        <v>114</v>
      </c>
      <c r="E47" s="2"/>
      <c r="F47" s="2"/>
      <c r="G47" s="4"/>
      <c r="H47" s="3" t="s">
        <v>126</v>
      </c>
      <c r="I47" s="3" t="s">
        <v>184</v>
      </c>
      <c r="J47" s="3" t="s">
        <v>141</v>
      </c>
      <c r="K47" s="3">
        <v>190</v>
      </c>
      <c r="L47" s="3">
        <v>0</v>
      </c>
      <c r="N47" s="3">
        <f>Table3[[#This Row],[How many times used?]]*Table3[[#This Row],[Sign, Type B]]</f>
        <v>0</v>
      </c>
      <c r="O47" s="3">
        <f>Table3[[#This Row],[How many times used?]]*Table3[[#This Row],[Sign, Type A]]</f>
        <v>0</v>
      </c>
      <c r="P47" s="3" t="s">
        <v>37</v>
      </c>
      <c r="Q47" s="3" t="s">
        <v>14</v>
      </c>
      <c r="R47" s="3" t="s">
        <v>0</v>
      </c>
    </row>
    <row r="48" spans="1:18" x14ac:dyDescent="0.2">
      <c r="A48" s="3">
        <v>202</v>
      </c>
      <c r="B48" s="3" t="s">
        <v>132</v>
      </c>
      <c r="C48" s="4" t="str">
        <f>Table3[[#This Row],[No:]]&amp;"-"&amp;Table3[[#This Row],[Code]]</f>
        <v>202-FW-(1-2)LC-(L)</v>
      </c>
      <c r="D48" s="6" t="s">
        <v>124</v>
      </c>
      <c r="G48" s="4"/>
      <c r="H48" s="3" t="s">
        <v>143</v>
      </c>
      <c r="I48" s="3" t="s">
        <v>184</v>
      </c>
      <c r="J48" s="3" t="s">
        <v>141</v>
      </c>
      <c r="K48" s="3">
        <v>368</v>
      </c>
      <c r="L48" s="3">
        <v>0</v>
      </c>
      <c r="N48" s="3">
        <f>Table3[[#This Row],[How many times used?]]*Table3[[#This Row],[Sign, Type B]]</f>
        <v>0</v>
      </c>
      <c r="O48" s="3">
        <f>Table3[[#This Row],[How many times used?]]*Table3[[#This Row],[Sign, Type A]]</f>
        <v>0</v>
      </c>
      <c r="P48" s="3" t="s">
        <v>37</v>
      </c>
      <c r="Q48" s="3" t="s">
        <v>14</v>
      </c>
      <c r="R48" s="3" t="s">
        <v>0</v>
      </c>
    </row>
    <row r="49" spans="1:18" x14ac:dyDescent="0.2">
      <c r="A49" s="3">
        <v>203</v>
      </c>
      <c r="B49" s="3" t="s">
        <v>140</v>
      </c>
      <c r="C49" s="4" t="str">
        <f>Table3[[#This Row],[No:]]&amp;"-"&amp;Table3[[#This Row],[Code]]</f>
        <v>203-FW-1LC-(R )</v>
      </c>
      <c r="D49" s="7" t="s">
        <v>123</v>
      </c>
      <c r="G49" s="4"/>
      <c r="H49" s="3" t="s">
        <v>130</v>
      </c>
      <c r="I49" s="3" t="s">
        <v>184</v>
      </c>
      <c r="J49" s="3" t="s">
        <v>141</v>
      </c>
      <c r="K49" s="3">
        <v>336</v>
      </c>
      <c r="L49" s="3">
        <v>0</v>
      </c>
      <c r="N49" s="3">
        <f>Table3[[#This Row],[How many times used?]]*Table3[[#This Row],[Sign, Type B]]</f>
        <v>0</v>
      </c>
      <c r="O49" s="3">
        <f>Table3[[#This Row],[How many times used?]]*Table3[[#This Row],[Sign, Type A]]</f>
        <v>0</v>
      </c>
      <c r="P49" s="3" t="s">
        <v>37</v>
      </c>
      <c r="Q49" s="3" t="s">
        <v>14</v>
      </c>
      <c r="R49" s="3" t="s">
        <v>0</v>
      </c>
    </row>
    <row r="50" spans="1:18" x14ac:dyDescent="0.2">
      <c r="A50" s="3">
        <v>204</v>
      </c>
      <c r="B50" s="3" t="s">
        <v>133</v>
      </c>
      <c r="C50" s="4" t="str">
        <f>Table3[[#This Row],[No:]]&amp;"-"&amp;Table3[[#This Row],[Code]]</f>
        <v>204-FW-1LC-(L)</v>
      </c>
      <c r="D50" s="6" t="s">
        <v>122</v>
      </c>
      <c r="G50" s="4"/>
      <c r="H50" s="3" t="s">
        <v>142</v>
      </c>
      <c r="I50" s="3" t="s">
        <v>184</v>
      </c>
      <c r="J50" s="3" t="s">
        <v>141</v>
      </c>
      <c r="K50" s="3">
        <v>336</v>
      </c>
      <c r="L50" s="3">
        <v>0</v>
      </c>
      <c r="N50" s="3">
        <f>Table3[[#This Row],[How many times used?]]*Table3[[#This Row],[Sign, Type B]]</f>
        <v>0</v>
      </c>
      <c r="O50" s="3">
        <f>Table3[[#This Row],[How many times used?]]*Table3[[#This Row],[Sign, Type A]]</f>
        <v>0</v>
      </c>
      <c r="P50" s="3" t="s">
        <v>37</v>
      </c>
      <c r="Q50" s="3" t="s">
        <v>14</v>
      </c>
      <c r="R50" s="3" t="s">
        <v>0</v>
      </c>
    </row>
    <row r="51" spans="1:18" x14ac:dyDescent="0.2">
      <c r="A51" s="3">
        <v>205</v>
      </c>
      <c r="B51" s="3" t="s">
        <v>134</v>
      </c>
      <c r="C51" s="4" t="str">
        <f>Table3[[#This Row],[No:]]&amp;"-"&amp;Table3[[#This Row],[Code]]</f>
        <v>205-FW-1LC-(R)-SHIFT</v>
      </c>
      <c r="D51" s="7" t="s">
        <v>121</v>
      </c>
      <c r="G51" s="4"/>
      <c r="H51" s="3" t="s">
        <v>148</v>
      </c>
      <c r="I51" s="3" t="s">
        <v>184</v>
      </c>
      <c r="J51" s="3" t="s">
        <v>141</v>
      </c>
      <c r="K51" s="3">
        <v>376</v>
      </c>
      <c r="L51" s="3">
        <v>0</v>
      </c>
      <c r="N51" s="3">
        <f>Table3[[#This Row],[How many times used?]]*Table3[[#This Row],[Sign, Type B]]</f>
        <v>0</v>
      </c>
      <c r="O51" s="3">
        <f>Table3[[#This Row],[How many times used?]]*Table3[[#This Row],[Sign, Type A]]</f>
        <v>0</v>
      </c>
      <c r="P51" s="3" t="s">
        <v>37</v>
      </c>
      <c r="Q51" s="3" t="s">
        <v>14</v>
      </c>
      <c r="R51" s="3" t="s">
        <v>0</v>
      </c>
    </row>
    <row r="52" spans="1:18" x14ac:dyDescent="0.2">
      <c r="A52" s="3">
        <v>206</v>
      </c>
      <c r="B52" s="3" t="s">
        <v>135</v>
      </c>
      <c r="C52" s="4" t="str">
        <f>Table3[[#This Row],[No:]]&amp;"-"&amp;Table3[[#This Row],[Code]]</f>
        <v>206-FW-2LC-(L)</v>
      </c>
      <c r="D52" s="6" t="s">
        <v>120</v>
      </c>
      <c r="G52" s="4"/>
      <c r="H52" s="3" t="s">
        <v>145</v>
      </c>
      <c r="I52" s="3" t="s">
        <v>184</v>
      </c>
      <c r="J52" s="3" t="s">
        <v>141</v>
      </c>
      <c r="K52" s="3">
        <v>368</v>
      </c>
      <c r="L52" s="3">
        <v>0</v>
      </c>
      <c r="N52" s="3">
        <f>Table3[[#This Row],[How many times used?]]*Table3[[#This Row],[Sign, Type B]]</f>
        <v>0</v>
      </c>
      <c r="O52" s="3">
        <f>Table3[[#This Row],[How many times used?]]*Table3[[#This Row],[Sign, Type A]]</f>
        <v>0</v>
      </c>
      <c r="P52" s="3" t="s">
        <v>37</v>
      </c>
      <c r="Q52" s="3" t="s">
        <v>14</v>
      </c>
      <c r="R52" s="3" t="s">
        <v>0</v>
      </c>
    </row>
    <row r="53" spans="1:18" x14ac:dyDescent="0.2">
      <c r="A53" s="3">
        <v>207</v>
      </c>
      <c r="B53" s="3" t="s">
        <v>136</v>
      </c>
      <c r="C53" s="4" t="str">
        <f>Table3[[#This Row],[No:]]&amp;"-"&amp;Table3[[#This Row],[Code]]</f>
        <v>207-FW-2LC-(R</v>
      </c>
      <c r="D53" s="7" t="s">
        <v>119</v>
      </c>
      <c r="G53" s="4"/>
      <c r="H53" s="3" t="s">
        <v>144</v>
      </c>
      <c r="I53" s="3" t="s">
        <v>184</v>
      </c>
      <c r="J53" s="3" t="s">
        <v>141</v>
      </c>
      <c r="K53" s="3">
        <v>368</v>
      </c>
      <c r="L53" s="3">
        <v>0</v>
      </c>
      <c r="N53" s="3">
        <f>Table3[[#This Row],[How many times used?]]*Table3[[#This Row],[Sign, Type B]]</f>
        <v>0</v>
      </c>
      <c r="O53" s="3">
        <f>Table3[[#This Row],[How many times used?]]*Table3[[#This Row],[Sign, Type A]]</f>
        <v>0</v>
      </c>
      <c r="P53" s="3" t="s">
        <v>37</v>
      </c>
      <c r="Q53" s="3" t="s">
        <v>14</v>
      </c>
      <c r="R53" s="3" t="s">
        <v>0</v>
      </c>
    </row>
    <row r="54" spans="1:18" x14ac:dyDescent="0.2">
      <c r="A54" s="3">
        <v>208</v>
      </c>
      <c r="B54" s="3" t="s">
        <v>137</v>
      </c>
      <c r="C54" s="4" t="str">
        <f>Table3[[#This Row],[No:]]&amp;"-"&amp;Table3[[#This Row],[Code]]</f>
        <v>208-FW-3LC-(L)</v>
      </c>
      <c r="D54" s="6" t="s">
        <v>118</v>
      </c>
      <c r="G54" s="4"/>
      <c r="H54" s="3" t="s">
        <v>146</v>
      </c>
      <c r="I54" s="3" t="s">
        <v>184</v>
      </c>
      <c r="J54" s="3" t="s">
        <v>141</v>
      </c>
      <c r="K54" s="3">
        <v>400</v>
      </c>
      <c r="L54" s="3">
        <v>0</v>
      </c>
      <c r="N54" s="3">
        <f>Table3[[#This Row],[How many times used?]]*Table3[[#This Row],[Sign, Type B]]</f>
        <v>0</v>
      </c>
      <c r="O54" s="3">
        <f>Table3[[#This Row],[How many times used?]]*Table3[[#This Row],[Sign, Type A]]</f>
        <v>0</v>
      </c>
      <c r="P54" s="3" t="s">
        <v>37</v>
      </c>
      <c r="Q54" s="3" t="s">
        <v>14</v>
      </c>
      <c r="R54" s="3" t="s">
        <v>0</v>
      </c>
    </row>
    <row r="55" spans="1:18" x14ac:dyDescent="0.2">
      <c r="A55" s="3">
        <v>209</v>
      </c>
      <c r="B55" s="3" t="s">
        <v>138</v>
      </c>
      <c r="C55" s="4" t="str">
        <f>Table3[[#This Row],[No:]]&amp;"-"&amp;Table3[[#This Row],[Code]]</f>
        <v>209-FW-3LC-(R )</v>
      </c>
      <c r="D55" s="7" t="s">
        <v>117</v>
      </c>
      <c r="G55" s="4"/>
      <c r="H55" s="3" t="s">
        <v>147</v>
      </c>
      <c r="I55" s="3" t="s">
        <v>184</v>
      </c>
      <c r="J55" s="3" t="s">
        <v>141</v>
      </c>
      <c r="K55" s="3">
        <v>400</v>
      </c>
      <c r="L55" s="3">
        <v>0</v>
      </c>
      <c r="N55" s="3">
        <f>Table3[[#This Row],[How many times used?]]*Table3[[#This Row],[Sign, Type B]]</f>
        <v>0</v>
      </c>
      <c r="O55" s="3">
        <f>Table3[[#This Row],[How many times used?]]*Table3[[#This Row],[Sign, Type A]]</f>
        <v>0</v>
      </c>
      <c r="P55" s="3" t="s">
        <v>37</v>
      </c>
      <c r="Q55" s="3" t="s">
        <v>14</v>
      </c>
      <c r="R55" s="3" t="s">
        <v>0</v>
      </c>
    </row>
    <row r="56" spans="1:18" x14ac:dyDescent="0.2">
      <c r="A56" s="3">
        <v>210</v>
      </c>
      <c r="B56" s="3" t="s">
        <v>139</v>
      </c>
      <c r="C56" s="4" t="str">
        <f>Table3[[#This Row],[No:]]&amp;"-"&amp;Table3[[#This Row],[Code]]</f>
        <v>210-FW-SHIFT-1LC</v>
      </c>
      <c r="D56" s="6" t="s">
        <v>116</v>
      </c>
      <c r="G56" s="4"/>
      <c r="H56" s="3" t="s">
        <v>131</v>
      </c>
      <c r="I56" s="3" t="s">
        <v>184</v>
      </c>
      <c r="J56" s="3" t="s">
        <v>141</v>
      </c>
      <c r="K56" s="3">
        <v>96</v>
      </c>
      <c r="L56" s="3">
        <v>0</v>
      </c>
      <c r="N56" s="3">
        <f>Table3[[#This Row],[How many times used?]]*Table3[[#This Row],[Sign, Type B]]</f>
        <v>0</v>
      </c>
      <c r="O56" s="3">
        <f>Table3[[#This Row],[How many times used?]]*Table3[[#This Row],[Sign, Type A]]</f>
        <v>0</v>
      </c>
      <c r="P56" s="3" t="s">
        <v>37</v>
      </c>
      <c r="Q56" s="3" t="s">
        <v>14</v>
      </c>
      <c r="R56" s="3" t="s">
        <v>0</v>
      </c>
    </row>
    <row r="57" spans="1:18" x14ac:dyDescent="0.2">
      <c r="A57" s="3">
        <v>220</v>
      </c>
      <c r="C57" s="3" t="str">
        <f>Table3[[#This Row],[No:]]&amp;"-"&amp;Table3[[#This Row],[Code]]</f>
        <v>220-</v>
      </c>
      <c r="G57" s="3"/>
      <c r="H57" s="3"/>
      <c r="I57" s="3"/>
      <c r="J57" s="3" t="s">
        <v>26</v>
      </c>
      <c r="K57" s="3" t="s">
        <v>150</v>
      </c>
      <c r="N57" s="3" t="e">
        <f>Table3[[#This Row],[How many times used?]]*Table3[[#This Row],[Sign, Type B]]</f>
        <v>#VALUE!</v>
      </c>
      <c r="O57" s="3">
        <f>Table3[[#This Row],[How many times used?]]*Table3[[#This Row],[Sign, Type A]]</f>
        <v>0</v>
      </c>
      <c r="P57" s="3" t="s">
        <v>37</v>
      </c>
      <c r="Q57" s="3" t="s">
        <v>0</v>
      </c>
    </row>
    <row r="58" spans="1:18" x14ac:dyDescent="0.2">
      <c r="A58" s="3">
        <v>221</v>
      </c>
      <c r="C58" s="3" t="str">
        <f>Table3[[#This Row],[No:]]&amp;"-"&amp;Table3[[#This Row],[Code]]</f>
        <v>221-</v>
      </c>
      <c r="G58" s="3"/>
      <c r="H58" s="3"/>
      <c r="I58" s="3"/>
      <c r="J58" s="3" t="s">
        <v>26</v>
      </c>
      <c r="N58" s="3">
        <f>Table3[[#This Row],[How many times used?]]*Table3[[#This Row],[Sign, Type B]]</f>
        <v>0</v>
      </c>
      <c r="O58" s="3">
        <f>Table3[[#This Row],[How many times used?]]*Table3[[#This Row],[Sign, Type A]]</f>
        <v>0</v>
      </c>
      <c r="P58" s="3" t="s">
        <v>37</v>
      </c>
      <c r="Q58" s="3" t="s">
        <v>0</v>
      </c>
    </row>
    <row r="59" spans="1:18" x14ac:dyDescent="0.2">
      <c r="A59" s="3">
        <v>222</v>
      </c>
      <c r="C59" s="3" t="str">
        <f>Table3[[#This Row],[No:]]&amp;"-"&amp;Table3[[#This Row],[Code]]</f>
        <v>222-</v>
      </c>
      <c r="G59" s="3"/>
      <c r="H59" s="3"/>
      <c r="I59" s="3"/>
      <c r="J59" s="3" t="s">
        <v>26</v>
      </c>
      <c r="N59" s="3">
        <f>Table3[[#This Row],[How many times used?]]*Table3[[#This Row],[Sign, Type B]]</f>
        <v>0</v>
      </c>
      <c r="O59" s="3">
        <f>Table3[[#This Row],[How many times used?]]*Table3[[#This Row],[Sign, Type A]]</f>
        <v>0</v>
      </c>
      <c r="P59" s="3" t="s">
        <v>37</v>
      </c>
      <c r="Q59" s="3" t="s">
        <v>0</v>
      </c>
    </row>
    <row r="60" spans="1:18" x14ac:dyDescent="0.2">
      <c r="A60" s="3">
        <v>223</v>
      </c>
      <c r="C60" s="3" t="str">
        <f>Table3[[#This Row],[No:]]&amp;"-"&amp;Table3[[#This Row],[Code]]</f>
        <v>223-</v>
      </c>
      <c r="G60" s="3"/>
      <c r="H60" s="3"/>
      <c r="I60" s="3"/>
      <c r="J60" s="3" t="s">
        <v>26</v>
      </c>
      <c r="N60" s="3">
        <f>Table3[[#This Row],[How many times used?]]*Table3[[#This Row],[Sign, Type B]]</f>
        <v>0</v>
      </c>
      <c r="O60" s="3">
        <f>Table3[[#This Row],[How many times used?]]*Table3[[#This Row],[Sign, Type A]]</f>
        <v>0</v>
      </c>
      <c r="P60" s="3" t="s">
        <v>37</v>
      </c>
      <c r="Q60" s="3" t="s">
        <v>0</v>
      </c>
    </row>
    <row r="61" spans="1:18" x14ac:dyDescent="0.2">
      <c r="A61" s="3">
        <v>224</v>
      </c>
      <c r="C61" s="3" t="str">
        <f>Table3[[#This Row],[No:]]&amp;"-"&amp;Table3[[#This Row],[Code]]</f>
        <v>224-</v>
      </c>
      <c r="G61" s="3"/>
      <c r="H61" s="3"/>
      <c r="I61" s="3"/>
      <c r="J61" s="3" t="s">
        <v>26</v>
      </c>
      <c r="N61" s="3">
        <f>Table3[[#This Row],[How many times used?]]*Table3[[#This Row],[Sign, Type B]]</f>
        <v>0</v>
      </c>
      <c r="O61" s="3">
        <f>Table3[[#This Row],[How many times used?]]*Table3[[#This Row],[Sign, Type A]]</f>
        <v>0</v>
      </c>
      <c r="P61" s="3" t="s">
        <v>37</v>
      </c>
      <c r="Q61" s="3" t="s">
        <v>0</v>
      </c>
    </row>
    <row r="62" spans="1:18" x14ac:dyDescent="0.2">
      <c r="A62" s="3">
        <v>225</v>
      </c>
      <c r="C62" s="3" t="str">
        <f>Table3[[#This Row],[No:]]&amp;"-"&amp;Table3[[#This Row],[Code]]</f>
        <v>225-</v>
      </c>
      <c r="G62" s="3"/>
      <c r="H62" s="3"/>
      <c r="I62" s="3"/>
      <c r="J62" s="3" t="s">
        <v>26</v>
      </c>
      <c r="N62" s="3">
        <f>Table3[[#This Row],[How many times used?]]*Table3[[#This Row],[Sign, Type B]]</f>
        <v>0</v>
      </c>
      <c r="O62" s="3">
        <f>Table3[[#This Row],[How many times used?]]*Table3[[#This Row],[Sign, Type A]]</f>
        <v>0</v>
      </c>
      <c r="P62" s="3" t="s">
        <v>37</v>
      </c>
      <c r="Q62" s="3" t="s">
        <v>0</v>
      </c>
    </row>
    <row r="63" spans="1:18" x14ac:dyDescent="0.2">
      <c r="A63" s="3">
        <v>230</v>
      </c>
      <c r="C63" s="3" t="str">
        <f>Table3[[#This Row],[No:]]&amp;"-"&amp;Table3[[#This Row],[Code]]</f>
        <v>230-</v>
      </c>
      <c r="G63" s="3"/>
      <c r="H63" s="3"/>
      <c r="I63" s="3"/>
      <c r="J63" s="3" t="s">
        <v>26</v>
      </c>
      <c r="N63" s="3">
        <f>Table3[[#This Row],[How many times used?]]*Table3[[#This Row],[Sign, Type B]]</f>
        <v>0</v>
      </c>
      <c r="O63" s="3">
        <f>Table3[[#This Row],[How many times used?]]*Table3[[#This Row],[Sign, Type A]]</f>
        <v>0</v>
      </c>
      <c r="P63" s="3" t="s">
        <v>37</v>
      </c>
      <c r="Q63" s="3" t="s">
        <v>0</v>
      </c>
    </row>
    <row r="64" spans="1:18" x14ac:dyDescent="0.2">
      <c r="A64" s="3">
        <v>231</v>
      </c>
      <c r="C64" s="3" t="str">
        <f>Table3[[#This Row],[No:]]&amp;"-"&amp;Table3[[#This Row],[Code]]</f>
        <v>231-</v>
      </c>
      <c r="G64" s="3"/>
      <c r="H64" s="3"/>
      <c r="I64" s="3"/>
      <c r="J64" s="3" t="s">
        <v>26</v>
      </c>
      <c r="N64" s="3">
        <f>Table3[[#This Row],[How many times used?]]*Table3[[#This Row],[Sign, Type B]]</f>
        <v>0</v>
      </c>
      <c r="O64" s="3">
        <f>Table3[[#This Row],[How many times used?]]*Table3[[#This Row],[Sign, Type A]]</f>
        <v>0</v>
      </c>
      <c r="P64" s="3" t="s">
        <v>37</v>
      </c>
      <c r="Q64" s="3" t="s">
        <v>0</v>
      </c>
    </row>
    <row r="65" spans="1:18" x14ac:dyDescent="0.2">
      <c r="A65" s="3">
        <v>232</v>
      </c>
      <c r="C65" s="3" t="str">
        <f>Table3[[#This Row],[No:]]&amp;"-"&amp;Table3[[#This Row],[Code]]</f>
        <v>232-</v>
      </c>
      <c r="G65" s="3"/>
      <c r="H65" s="3"/>
      <c r="I65" s="3"/>
      <c r="J65" s="3" t="s">
        <v>26</v>
      </c>
      <c r="N65" s="3">
        <f>Table3[[#This Row],[How many times used?]]*Table3[[#This Row],[Sign, Type B]]</f>
        <v>0</v>
      </c>
      <c r="O65" s="3">
        <f>Table3[[#This Row],[How many times used?]]*Table3[[#This Row],[Sign, Type A]]</f>
        <v>0</v>
      </c>
      <c r="P65" s="3" t="s">
        <v>37</v>
      </c>
      <c r="Q65" s="3" t="s">
        <v>0</v>
      </c>
    </row>
    <row r="66" spans="1:18" x14ac:dyDescent="0.2">
      <c r="A66" s="3">
        <v>233</v>
      </c>
      <c r="C66" s="3" t="str">
        <f>Table3[[#This Row],[No:]]&amp;"-"&amp;Table3[[#This Row],[Code]]</f>
        <v>233-</v>
      </c>
      <c r="G66" s="3"/>
      <c r="H66" s="3"/>
      <c r="I66" s="3"/>
      <c r="J66" s="3" t="s">
        <v>26</v>
      </c>
      <c r="N66" s="3">
        <f>Table3[[#This Row],[How many times used?]]*Table3[[#This Row],[Sign, Type B]]</f>
        <v>0</v>
      </c>
      <c r="O66" s="3">
        <f>Table3[[#This Row],[How many times used?]]*Table3[[#This Row],[Sign, Type A]]</f>
        <v>0</v>
      </c>
      <c r="P66" s="3" t="s">
        <v>37</v>
      </c>
      <c r="Q66" s="3" t="s">
        <v>0</v>
      </c>
    </row>
    <row r="67" spans="1:18" x14ac:dyDescent="0.2">
      <c r="A67" s="3">
        <v>300</v>
      </c>
      <c r="C67" s="3" t="str">
        <f>Table3[[#This Row],[No:]]&amp;"-"&amp;Table3[[#This Row],[Code]]</f>
        <v>300-</v>
      </c>
      <c r="D67" s="3" t="s">
        <v>51</v>
      </c>
      <c r="G67" s="3"/>
      <c r="H67" s="3"/>
      <c r="I67" s="3"/>
      <c r="J67" s="3" t="s">
        <v>28</v>
      </c>
      <c r="N67" s="3">
        <f>Table3[[#This Row],[How many times used?]]*Table3[[#This Row],[Sign, Type B]]</f>
        <v>0</v>
      </c>
      <c r="O67" s="3">
        <f>Table3[[#This Row],[How many times used?]]*Table3[[#This Row],[Sign, Type A]]</f>
        <v>0</v>
      </c>
      <c r="P67" s="3" t="s">
        <v>37</v>
      </c>
      <c r="Q67" s="3" t="s">
        <v>0</v>
      </c>
    </row>
    <row r="68" spans="1:18" x14ac:dyDescent="0.2">
      <c r="A68" s="3">
        <v>301</v>
      </c>
      <c r="C68" s="3" t="str">
        <f>Table3[[#This Row],[No:]]&amp;"-"&amp;Table3[[#This Row],[Code]]</f>
        <v>301-</v>
      </c>
      <c r="D68" s="3" t="s">
        <v>52</v>
      </c>
      <c r="G68" s="3"/>
      <c r="H68" s="3"/>
      <c r="I68" s="3"/>
      <c r="J68" s="3" t="s">
        <v>28</v>
      </c>
      <c r="N68" s="3">
        <f>Table3[[#This Row],[How many times used?]]*Table3[[#This Row],[Sign, Type B]]</f>
        <v>0</v>
      </c>
      <c r="O68" s="3">
        <f>Table3[[#This Row],[How many times used?]]*Table3[[#This Row],[Sign, Type A]]</f>
        <v>0</v>
      </c>
      <c r="P68" s="3" t="s">
        <v>37</v>
      </c>
      <c r="Q68" s="3" t="s">
        <v>0</v>
      </c>
    </row>
    <row r="69" spans="1:18" ht="28.5" x14ac:dyDescent="0.2">
      <c r="A69" s="3">
        <v>310</v>
      </c>
      <c r="B69" s="3" t="s">
        <v>70</v>
      </c>
      <c r="C69" s="4" t="str">
        <f>Table3[[#This Row],[No:]]&amp;"-"&amp;Table3[[#This Row],[Code]]</f>
        <v>310-SP-CROSS-C-NFW</v>
      </c>
      <c r="D69" s="3" t="s">
        <v>53</v>
      </c>
      <c r="E69" s="2" t="s">
        <v>35</v>
      </c>
      <c r="F69" s="2"/>
      <c r="G69" s="3" t="s">
        <v>27</v>
      </c>
      <c r="H69" s="3" t="s">
        <v>27</v>
      </c>
      <c r="I69" s="3" t="s">
        <v>185</v>
      </c>
      <c r="J69" s="3" t="s">
        <v>141</v>
      </c>
      <c r="K69" s="3">
        <v>28</v>
      </c>
      <c r="L69" s="3">
        <v>0</v>
      </c>
      <c r="N69" s="3">
        <f>Table3[[#This Row],[How many times used?]]*Table3[[#This Row],[Sign, Type B]]</f>
        <v>0</v>
      </c>
      <c r="O69" s="3">
        <f>Table3[[#This Row],[How many times used?]]*Table3[[#This Row],[Sign, Type A]]</f>
        <v>0</v>
      </c>
      <c r="P69" s="3" t="s">
        <v>37</v>
      </c>
      <c r="Q69" s="3" t="s">
        <v>14</v>
      </c>
      <c r="R69" s="3" t="s">
        <v>0</v>
      </c>
    </row>
    <row r="70" spans="1:18" x14ac:dyDescent="0.2">
      <c r="A70" s="3">
        <v>311</v>
      </c>
      <c r="C70" s="3" t="str">
        <f>Table3[[#This Row],[No:]]&amp;"-"&amp;Table3[[#This Row],[Code]]</f>
        <v>311-</v>
      </c>
      <c r="G70" s="3" t="s">
        <v>39</v>
      </c>
      <c r="H70" s="3"/>
      <c r="I70" s="3"/>
      <c r="J70" s="3" t="s">
        <v>28</v>
      </c>
      <c r="N70" s="3">
        <f>Table3[[#This Row],[How many times used?]]*Table3[[#This Row],[Sign, Type B]]</f>
        <v>0</v>
      </c>
      <c r="O70" s="3">
        <f>Table3[[#This Row],[How many times used?]]*Table3[[#This Row],[Sign, Type A]]</f>
        <v>0</v>
      </c>
      <c r="P70" s="3" t="s">
        <v>37</v>
      </c>
      <c r="Q70" s="3" t="s">
        <v>0</v>
      </c>
    </row>
    <row r="71" spans="1:18" x14ac:dyDescent="0.2">
      <c r="A71" s="3">
        <v>312</v>
      </c>
      <c r="C71" s="3" t="str">
        <f>Table3[[#This Row],[No:]]&amp;"-"&amp;Table3[[#This Row],[Code]]</f>
        <v>312-</v>
      </c>
      <c r="G71" s="3"/>
      <c r="H71" s="3"/>
      <c r="I71" s="3"/>
      <c r="J71" s="3" t="s">
        <v>28</v>
      </c>
      <c r="N71" s="3">
        <f>Table3[[#This Row],[How many times used?]]*Table3[[#This Row],[Sign, Type B]]</f>
        <v>0</v>
      </c>
      <c r="O71" s="3">
        <f>Table3[[#This Row],[How many times used?]]*Table3[[#This Row],[Sign, Type A]]</f>
        <v>0</v>
      </c>
      <c r="P71" s="3" t="s">
        <v>37</v>
      </c>
      <c r="Q71" s="3" t="s">
        <v>0</v>
      </c>
    </row>
    <row r="72" spans="1:18" ht="42.75" x14ac:dyDescent="0.2">
      <c r="A72" s="3">
        <v>320</v>
      </c>
      <c r="B72" s="3" t="s">
        <v>71</v>
      </c>
      <c r="C72" s="4" t="str">
        <f>Table3[[#This Row],[No:]]&amp;"-"&amp;Table3[[#This Row],[Code]]</f>
        <v>320-SP-CruSha</v>
      </c>
      <c r="D72" s="3" t="s">
        <v>38</v>
      </c>
      <c r="E72" s="2" t="s">
        <v>36</v>
      </c>
      <c r="F72" s="2"/>
      <c r="G72" s="3" t="s">
        <v>39</v>
      </c>
      <c r="H72" s="3" t="s">
        <v>39</v>
      </c>
      <c r="I72" s="3">
        <v>2</v>
      </c>
      <c r="J72" s="3" t="s">
        <v>161</v>
      </c>
      <c r="K72" s="3">
        <v>28</v>
      </c>
      <c r="L72" s="3">
        <v>0</v>
      </c>
      <c r="N72" s="3">
        <f>Table3[[#This Row],[How many times used?]]*Table3[[#This Row],[Sign, Type B]]</f>
        <v>0</v>
      </c>
      <c r="O72" s="3">
        <f>Table3[[#This Row],[How many times used?]]*Table3[[#This Row],[Sign, Type A]]</f>
        <v>0</v>
      </c>
      <c r="P72" s="3" t="s">
        <v>37</v>
      </c>
      <c r="Q72" s="3" t="s">
        <v>14</v>
      </c>
      <c r="R72" s="3" t="s">
        <v>0</v>
      </c>
    </row>
    <row r="73" spans="1:18" x14ac:dyDescent="0.2">
      <c r="A73" s="3">
        <v>340</v>
      </c>
      <c r="B73" s="3" t="s">
        <v>79</v>
      </c>
      <c r="C73" s="3" t="str">
        <f>Table3[[#This Row],[No:]]&amp;"-"&amp;Table3[[#This Row],[Code]]</f>
        <v>340-SP-EM-1LC-(L)</v>
      </c>
      <c r="D73" s="3" t="s">
        <v>127</v>
      </c>
      <c r="E73" s="3" t="s">
        <v>32</v>
      </c>
      <c r="G73" s="3"/>
      <c r="H73" s="3"/>
      <c r="I73" s="3"/>
      <c r="J73" s="3" t="s">
        <v>28</v>
      </c>
      <c r="N73" s="3">
        <f>Table3[[#This Row],[How many times used?]]*Table3[[#This Row],[Sign, Type B]]</f>
        <v>0</v>
      </c>
      <c r="O73" s="3">
        <f>Table3[[#This Row],[How many times used?]]*Table3[[#This Row],[Sign, Type A]]</f>
        <v>0</v>
      </c>
      <c r="P73" s="3" t="s">
        <v>37</v>
      </c>
      <c r="Q73" s="3" t="s">
        <v>0</v>
      </c>
    </row>
    <row r="74" spans="1:18" x14ac:dyDescent="0.2">
      <c r="A74" s="3">
        <v>341</v>
      </c>
      <c r="B74" s="3" t="s">
        <v>80</v>
      </c>
      <c r="C74" s="3" t="str">
        <f>Table3[[#This Row],[No:]]&amp;"-"&amp;Table3[[#This Row],[Code]]</f>
        <v>341-SP_ZIP</v>
      </c>
      <c r="D74" s="3" t="s">
        <v>127</v>
      </c>
      <c r="E74" s="3" t="s">
        <v>31</v>
      </c>
      <c r="G74" s="3"/>
      <c r="H74" s="3"/>
      <c r="I74" s="3"/>
      <c r="J74" s="3" t="s">
        <v>28</v>
      </c>
      <c r="N74" s="3">
        <f>Table3[[#This Row],[How many times used?]]*Table3[[#This Row],[Sign, Type B]]</f>
        <v>0</v>
      </c>
      <c r="O74" s="3">
        <f>Table3[[#This Row],[How many times used?]]*Table3[[#This Row],[Sign, Type A]]</f>
        <v>0</v>
      </c>
      <c r="P74" s="3" t="s">
        <v>37</v>
      </c>
      <c r="Q74" s="3" t="s">
        <v>0</v>
      </c>
    </row>
    <row r="75" spans="1:18" x14ac:dyDescent="0.2">
      <c r="A75" s="3">
        <v>342</v>
      </c>
      <c r="B75" s="3" t="s">
        <v>81</v>
      </c>
      <c r="C75" s="3" t="str">
        <f>Table3[[#This Row],[No:]]&amp;"-"&amp;Table3[[#This Row],[Code]]</f>
        <v>342-SP-ZIP</v>
      </c>
      <c r="D75" s="3" t="s">
        <v>127</v>
      </c>
      <c r="E75" s="3" t="s">
        <v>31</v>
      </c>
      <c r="G75" s="3"/>
      <c r="H75" s="3"/>
      <c r="I75" s="3"/>
      <c r="J75" s="3" t="s">
        <v>28</v>
      </c>
      <c r="N75" s="3">
        <f>Table3[[#This Row],[How many times used?]]*Table3[[#This Row],[Sign, Type B]]</f>
        <v>0</v>
      </c>
      <c r="O75" s="3">
        <f>Table3[[#This Row],[How many times used?]]*Table3[[#This Row],[Sign, Type A]]</f>
        <v>0</v>
      </c>
      <c r="P75" s="3" t="s">
        <v>37</v>
      </c>
      <c r="Q75" s="3" t="s">
        <v>0</v>
      </c>
    </row>
    <row r="76" spans="1:18" x14ac:dyDescent="0.2">
      <c r="A76" s="3">
        <v>343</v>
      </c>
      <c r="B76" s="3" t="s">
        <v>81</v>
      </c>
      <c r="C76" s="3" t="str">
        <f>Table3[[#This Row],[No:]]&amp;"-"&amp;Table3[[#This Row],[Code]]</f>
        <v>343-SP-ZIP</v>
      </c>
      <c r="D76" s="3" t="s">
        <v>127</v>
      </c>
      <c r="E76" s="3" t="s">
        <v>31</v>
      </c>
      <c r="G76" s="3"/>
      <c r="H76" s="3"/>
      <c r="I76" s="3"/>
      <c r="J76" s="3" t="s">
        <v>28</v>
      </c>
      <c r="N76" s="3">
        <f>Table3[[#This Row],[How many times used?]]*Table3[[#This Row],[Sign, Type B]]</f>
        <v>0</v>
      </c>
      <c r="O76" s="3">
        <f>Table3[[#This Row],[How many times used?]]*Table3[[#This Row],[Sign, Type A]]</f>
        <v>0</v>
      </c>
      <c r="P76" s="3" t="s">
        <v>37</v>
      </c>
      <c r="Q76" s="3" t="s">
        <v>0</v>
      </c>
    </row>
    <row r="77" spans="1:18" x14ac:dyDescent="0.2">
      <c r="A77" s="3">
        <v>344</v>
      </c>
      <c r="B77" s="3" t="s">
        <v>81</v>
      </c>
      <c r="C77" s="3" t="str">
        <f>Table3[[#This Row],[No:]]&amp;"-"&amp;Table3[[#This Row],[Code]]</f>
        <v>344-SP-ZIP</v>
      </c>
      <c r="D77" s="3" t="s">
        <v>127</v>
      </c>
      <c r="E77" s="3" t="s">
        <v>31</v>
      </c>
      <c r="G77" s="3"/>
      <c r="H77" s="3"/>
      <c r="I77" s="3"/>
      <c r="J77" s="3" t="s">
        <v>28</v>
      </c>
      <c r="N77" s="3">
        <f>Table3[[#This Row],[How many times used?]]*Table3[[#This Row],[Sign, Type B]]</f>
        <v>0</v>
      </c>
      <c r="O77" s="3">
        <f>Table3[[#This Row],[How many times used?]]*Table3[[#This Row],[Sign, Type A]]</f>
        <v>0</v>
      </c>
      <c r="P77" s="3" t="s">
        <v>37</v>
      </c>
      <c r="Q77" s="3" t="s">
        <v>0</v>
      </c>
    </row>
    <row r="78" spans="1:18" x14ac:dyDescent="0.2">
      <c r="A78" s="3">
        <v>345</v>
      </c>
      <c r="B78" s="3" t="s">
        <v>81</v>
      </c>
      <c r="C78" s="3" t="str">
        <f>Table3[[#This Row],[No:]]&amp;"-"&amp;Table3[[#This Row],[Code]]</f>
        <v>345-SP-ZIP</v>
      </c>
      <c r="D78" s="3" t="s">
        <v>127</v>
      </c>
      <c r="E78" s="3" t="s">
        <v>31</v>
      </c>
      <c r="G78" s="3"/>
      <c r="H78" s="3"/>
      <c r="I78" s="3"/>
      <c r="J78" s="3" t="s">
        <v>28</v>
      </c>
      <c r="N78" s="3">
        <f>Table3[[#This Row],[How many times used?]]*Table3[[#This Row],[Sign, Type B]]</f>
        <v>0</v>
      </c>
      <c r="O78" s="3">
        <f>Table3[[#This Row],[How many times used?]]*Table3[[#This Row],[Sign, Type A]]</f>
        <v>0</v>
      </c>
      <c r="P78" s="3" t="s">
        <v>37</v>
      </c>
      <c r="Q78" s="3" t="s">
        <v>0</v>
      </c>
    </row>
    <row r="79" spans="1:18" x14ac:dyDescent="0.2">
      <c r="A79" s="3">
        <v>350</v>
      </c>
      <c r="B79" s="3" t="s">
        <v>82</v>
      </c>
      <c r="C79" s="3" t="str">
        <f>Table3[[#This Row],[No:]]&amp;"-"&amp;Table3[[#This Row],[Code]]</f>
        <v>350-SP-GORE</v>
      </c>
      <c r="D79" s="3" t="s">
        <v>128</v>
      </c>
      <c r="E79" s="3" t="s">
        <v>30</v>
      </c>
      <c r="G79" s="3"/>
      <c r="H79" s="3"/>
      <c r="I79" s="3"/>
      <c r="J79" s="3" t="s">
        <v>28</v>
      </c>
      <c r="N79" s="3">
        <f>Table3[[#This Row],[How many times used?]]*Table3[[#This Row],[Sign, Type B]]</f>
        <v>0</v>
      </c>
      <c r="O79" s="3">
        <f>Table3[[#This Row],[How many times used?]]*Table3[[#This Row],[Sign, Type A]]</f>
        <v>0</v>
      </c>
      <c r="P79" s="3" t="s">
        <v>37</v>
      </c>
      <c r="Q79" s="3" t="s">
        <v>0</v>
      </c>
    </row>
    <row r="80" spans="1:18" x14ac:dyDescent="0.2">
      <c r="A80" s="3">
        <v>351</v>
      </c>
      <c r="B80" s="3" t="s">
        <v>82</v>
      </c>
      <c r="C80" s="3" t="str">
        <f>Table3[[#This Row],[No:]]&amp;"-"&amp;Table3[[#This Row],[Code]]</f>
        <v>351-SP-GORE</v>
      </c>
      <c r="D80" s="3" t="s">
        <v>128</v>
      </c>
      <c r="E80" s="3" t="s">
        <v>30</v>
      </c>
      <c r="G80" s="3"/>
      <c r="H80" s="3"/>
      <c r="I80" s="3"/>
      <c r="J80" s="3" t="s">
        <v>28</v>
      </c>
      <c r="N80" s="3">
        <f>Table3[[#This Row],[How many times used?]]*Table3[[#This Row],[Sign, Type B]]</f>
        <v>0</v>
      </c>
      <c r="O80" s="3">
        <f>Table3[[#This Row],[How many times used?]]*Table3[[#This Row],[Sign, Type A]]</f>
        <v>0</v>
      </c>
      <c r="P80" s="3" t="s">
        <v>37</v>
      </c>
      <c r="Q80" s="3" t="s">
        <v>0</v>
      </c>
    </row>
    <row r="81" spans="1:18" x14ac:dyDescent="0.2">
      <c r="A81" s="3">
        <v>352</v>
      </c>
      <c r="B81" s="3" t="s">
        <v>82</v>
      </c>
      <c r="C81" s="3" t="str">
        <f>Table3[[#This Row],[No:]]&amp;"-"&amp;Table3[[#This Row],[Code]]</f>
        <v>352-SP-GORE</v>
      </c>
      <c r="D81" s="3" t="s">
        <v>128</v>
      </c>
      <c r="E81" s="3" t="s">
        <v>30</v>
      </c>
      <c r="G81" s="3"/>
      <c r="H81" s="3"/>
      <c r="I81" s="3"/>
      <c r="J81" s="3" t="s">
        <v>28</v>
      </c>
      <c r="N81" s="3">
        <f>Table3[[#This Row],[How many times used?]]*Table3[[#This Row],[Sign, Type B]]</f>
        <v>0</v>
      </c>
      <c r="O81" s="3">
        <f>Table3[[#This Row],[How many times used?]]*Table3[[#This Row],[Sign, Type A]]</f>
        <v>0</v>
      </c>
      <c r="P81" s="3" t="s">
        <v>37</v>
      </c>
      <c r="Q81" s="3" t="s">
        <v>0</v>
      </c>
    </row>
    <row r="82" spans="1:18" x14ac:dyDescent="0.2">
      <c r="A82" s="3">
        <v>360</v>
      </c>
      <c r="B82" s="3" t="s">
        <v>83</v>
      </c>
      <c r="C82" s="3" t="str">
        <f>Table3[[#This Row],[No:]]&amp;"-"&amp;Table3[[#This Row],[Code]]</f>
        <v>360-SP-Rolling</v>
      </c>
      <c r="D82" s="3" t="s">
        <v>129</v>
      </c>
      <c r="E82" s="3" t="s">
        <v>29</v>
      </c>
      <c r="G82" s="3"/>
      <c r="H82" s="3"/>
      <c r="I82" s="3"/>
      <c r="J82" s="3" t="s">
        <v>28</v>
      </c>
      <c r="N82" s="3">
        <f>Table3[[#This Row],[How many times used?]]*Table3[[#This Row],[Sign, Type B]]</f>
        <v>0</v>
      </c>
      <c r="O82" s="3">
        <f>Table3[[#This Row],[How many times used?]]*Table3[[#This Row],[Sign, Type A]]</f>
        <v>0</v>
      </c>
      <c r="P82" s="3" t="s">
        <v>37</v>
      </c>
      <c r="Q82" s="3" t="s">
        <v>0</v>
      </c>
    </row>
    <row r="83" spans="1:18" x14ac:dyDescent="0.2">
      <c r="A83" s="3">
        <v>361</v>
      </c>
      <c r="B83" s="3" t="s">
        <v>83</v>
      </c>
      <c r="C83" s="3" t="str">
        <f>Table3[[#This Row],[No:]]&amp;"-"&amp;Table3[[#This Row],[Code]]</f>
        <v>361-SP-Rolling</v>
      </c>
      <c r="D83" s="3" t="s">
        <v>129</v>
      </c>
      <c r="E83" s="3" t="s">
        <v>29</v>
      </c>
      <c r="G83" s="3"/>
      <c r="H83" s="3"/>
      <c r="I83" s="3"/>
      <c r="J83" s="3" t="s">
        <v>28</v>
      </c>
      <c r="N83" s="3">
        <f>Table3[[#This Row],[How many times used?]]*Table3[[#This Row],[Sign, Type B]]</f>
        <v>0</v>
      </c>
      <c r="O83" s="3">
        <f>Table3[[#This Row],[How many times used?]]*Table3[[#This Row],[Sign, Type A]]</f>
        <v>0</v>
      </c>
      <c r="P83" s="3" t="s">
        <v>37</v>
      </c>
      <c r="Q83" s="3" t="s">
        <v>0</v>
      </c>
    </row>
    <row r="84" spans="1:18" x14ac:dyDescent="0.2">
      <c r="A84" s="3" t="s">
        <v>34</v>
      </c>
      <c r="C84" s="3" t="str">
        <f>Table3[[#This Row],[No:]]&amp;"-"&amp;Table3[[#This Row],[Code]]</f>
        <v>DID NOT REVIEW-</v>
      </c>
      <c r="G84" s="3"/>
      <c r="H84" s="3"/>
      <c r="I84" s="3"/>
      <c r="N84" s="3">
        <f>Table3[[#This Row],[How many times used?]]*Table3[[#This Row],[Sign, Type B]]</f>
        <v>0</v>
      </c>
      <c r="O84" s="3">
        <f>Table3[[#This Row],[How many times used?]]*Table3[[#This Row],[Sign, Type A]]</f>
        <v>0</v>
      </c>
      <c r="P84" s="3" t="s">
        <v>33</v>
      </c>
      <c r="Q84" s="3" t="s">
        <v>0</v>
      </c>
    </row>
    <row r="85" spans="1:18" x14ac:dyDescent="0.2">
      <c r="A85" s="3" t="s">
        <v>186</v>
      </c>
      <c r="G85" s="3"/>
      <c r="H85" s="3"/>
      <c r="I85" s="3"/>
      <c r="N85" s="3" t="e">
        <f>SUBTOTAL(109,Table3[Sign, Type B, Temp, Prismatic, Furn/Oper (Sft)])</f>
        <v>#VALUE!</v>
      </c>
      <c r="O85" s="3">
        <f>SUBTOTAL(109,Table3[NOT COMMON - Sign, Type A, Temp, Prismatic, Furn/Oper (Sft)])</f>
        <v>0</v>
      </c>
      <c r="R85" s="3">
        <f>SUBTOTAL(103,Table3[Use in Current Project])</f>
        <v>41</v>
      </c>
    </row>
  </sheetData>
  <hyperlinks>
    <hyperlink ref="C2" r:id="rId1" display="https://mdotjboss.state.mi.us/TSSD/getTSDocument.htm?docGuid=67f64e52-8d1e-43fa-80c6-67291cc005a2&amp;fileName=100-GEN-KEY.pdf" xr:uid="{B62ED5BF-96BC-41C1-AD31-52B1BD334C90}"/>
    <hyperlink ref="C3" r:id="rId2" display="https://mdotjboss.state.mi.us/TSSD/getTSDocument.htm?docGuid=10487024-3ab5-4ed6-a61c-90479a9b3abb&amp;fileName=102-GEN-NOTES.pdf" xr:uid="{E7E68816-68B3-4FDD-BB2F-020182EDBB2C}"/>
    <hyperlink ref="C4" r:id="rId3" display="https://mdotjboss.state.mi.us/TSSD/getTSDocument.htm?docGuid=10487024-3ab5-4ed6-a61c-90479a9b3abb&amp;fileName=102-GEN-NOTES.pdf" xr:uid="{4A750AE6-0D17-4EBA-9636-80F530C9EA08}"/>
    <hyperlink ref="C5" r:id="rId4" display="https://mdotjboss.state.mi.us/TSSD/getTSDocument.htm?docGuid=65bd8527-32ef-4479-91bd-f5489d67b8d9&amp;fileName=103-GEN-SIGN.pdf" xr:uid="{A3450C6C-1D62-41A8-97F3-E53523BBECBA}"/>
    <hyperlink ref="C6" r:id="rId5" display="https://mdotjboss.state.mi.us/TSSD/getTSDocument.htm?docGuid=db492f06-7ee8-450f-9850-a28522ea2ebd&amp;fileName=104-GEN-AB.pdf" xr:uid="{D53A4252-5E19-4E9F-AD00-ECDD80643DEE}"/>
    <hyperlink ref="C10" r:id="rId6" display="https://mdotjboss.state.mi.us/TSSD/getTSDocument.htm?docGuid=5a12ba74-ea80-4f60-ac3b-4881792081a1&amp;fileName=110-TR-NFW-2L.pdf" xr:uid="{A8D74EFA-06E3-42A7-B8AB-35E835D4D364}"/>
    <hyperlink ref="C12" r:id="rId7" display="https://mdotjboss.state.mi.us/TSSD/getTSDocument.htm?docGuid=79fd8944-e0b9-4e38-9b4b-6aa23b667408&amp;fileName=112-TR-CLT.pdf" xr:uid="{DDA32562-A824-4B06-A1C2-29D529494D66}"/>
    <hyperlink ref="C15" r:id="rId8" display="https://mdotjboss.state.mi.us/TSSD/getTSDocument.htm?docGuid=f13e5209-42fc-4fcf-acf7-9d22f2c36233&amp;fileName=120-TS-DUAL-SIGN.pdf" xr:uid="{AB24BD7C-B75C-4EAD-969D-238EF5254D43}"/>
    <hyperlink ref="C16" r:id="rId9" display="https://mdotjboss.state.mi.us/TSSD/getTSDocument.htm?docGuid=60dcbfe5-e752-4435-934c-32afea296fcd&amp;fileName=121-TS-SINGLE-SIGN.pdf" xr:uid="{52532BAB-4B83-42A9-9932-A1DA774207B5}"/>
    <hyperlink ref="C18" r:id="rId10" display="https://mdotjboss.state.mi.us/TSSD/getTSDocument.htm?docGuid=b194347d-c57e-4b1d-9b50-f05563e65054&amp;fileName=123-NFW-1LC-(R).pdf" xr:uid="{B7F41193-E405-433E-8813-D262BCB70734}"/>
    <hyperlink ref="C19" r:id="rId11" display="https://mdotjboss.state.mi.us/TSSD/getTSDocument.htm?docGuid=d43bde4b-bea6-41a1-9589-12e240165d09&amp;fileName=124-NFW-2(R+L)LC-SHIFT.pdf" xr:uid="{A5D2315B-81D0-4818-BE7C-D1347A07775F}"/>
    <hyperlink ref="C20" r:id="rId12" display="https://mdotjboss.state.mi.us/TSSD/getTSDocument.htm?docGuid=fd9cbac4-43aa-4c25-81eb-3d4690358b56&amp;fileName=125-NFW-2LC-(IN).pdf" xr:uid="{CCA0142B-D2B5-4E80-8A9D-97FCDAD79D95}"/>
    <hyperlink ref="C22" r:id="rId13" display="https://mdotjboss.state.mi.us/TSSD/getTSDocument.htm?docGuid=2a0d0b92-9e91-4fd8-acb4-eb8a0cc2ebfc&amp;fileName=127-NFW-SHIFT-0LC.pdf" xr:uid="{C51CC3FA-1C9A-4ED7-951C-F381CA885ABD}"/>
    <hyperlink ref="C23" r:id="rId14" display="https://mdotjboss.state.mi.us/TSSD/getTSDocument.htm?docGuid=bbf5a220-0873-41cc-b0dc-f0ba609ccc3f&amp;fileName=130-CLT-1(CLT).pdf" xr:uid="{65577B17-749F-4F69-859C-9EEA7CE62F0E}"/>
    <hyperlink ref="C24" r:id="rId15" display="https://mdotjboss.state.mi.us/TSSD/getTSDocument.htm?docGuid=cc3ddc5c-6d3d-4e28-82e0-885e10f9db9d&amp;fileName=131-CLT-1(L)LC-SHIFT.pdf" xr:uid="{B5D9B9F1-8F88-4116-9624-2F7D9F6C5106}"/>
    <hyperlink ref="C25" r:id="rId16" display="https://mdotjboss.state.mi.us/TSSD/getTSDocument.htm?docGuid=365e6df1-074f-4075-ba34-da45f2064fc6&amp;fileName=132-CLT-1(R)LC-SHIFT.pdf" xr:uid="{5537E228-4415-4D52-A2E1-9EAAD42DFA94}"/>
    <hyperlink ref="C26" r:id="rId17" display="https://mdotjboss.state.mi.us/TSSD/getTSDocument.htm?docGuid=c55811da-b59a-4712-9ce9-c878af998bb5&amp;fileName=133-CLT-1LC-(L).pdf" xr:uid="{C076B4AF-ED54-414A-9258-3479B532BA76}"/>
    <hyperlink ref="C27" r:id="rId18" display="https://mdotjboss.state.mi.us/TSSD/getTSDocument.htm?docGuid=f23046f6-fe41-48c6-ad06-901eda893961&amp;fileName=134-CLT-2(L)LC-(IN).pdf" xr:uid="{5B5E2750-4471-4841-B263-F7402444CA25}"/>
    <hyperlink ref="C28" r:id="rId19" display="https://mdotjboss.state.mi.us/TSSD/getTSDocument.htm?docGuid=491a4ad2-179e-469a-8964-64d9404664a8&amp;fileName=135-CLT-2(R+L)LC-SHIFT.pdf" xr:uid="{FBAAE5DF-26A0-4B89-B1AB-21A66D25DC1D}"/>
    <hyperlink ref="C29" r:id="rId20" display="https://mdotjboss.state.mi.us/TSSD/getTSDocument.htm?docGuid=5cc9d950-7f8f-4806-81a4-79714ad5dedf&amp;fileName=136-CLT-SHIFT-(R+L).pdf" xr:uid="{4E253757-7E0B-4396-8A03-27728EBA6B36}"/>
    <hyperlink ref="C30" r:id="rId21" display="https://mdotjboss.state.mi.us/TSSD/getTSDocument.htm?docGuid=4ea149ab-b129-4729-84f1-8cc341c8db46&amp;fileName=137-CLT-SHIFT-0LC.pdf" xr:uid="{3B5766EE-3310-4A7C-A080-48B9AED2A9C2}"/>
    <hyperlink ref="C31" r:id="rId22" display="https://mdotjboss.state.mi.us/TSSD/getTSDocument.htm?docGuid=50cfb771-ae76-49c0-b699-709beefcd8f0&amp;fileName=138-CLT-SHIFT-2(R).pdf" xr:uid="{79A82435-09B8-4956-943A-C24874D136A0}"/>
    <hyperlink ref="C41" r:id="rId23" display="https://mdotjboss.state.mi.us/TSSD/getTSDocument.htm?docGuid=3599a112-179e-4877-8fc7-4868d8f7f5bc&amp;fileName=160-INT-LD-CLT-MID.pdf" xr:uid="{0BDBF333-0E64-4E8A-8B3A-4686548DB912}"/>
    <hyperlink ref="C42" r:id="rId24" display="https://mdotjboss.state.mi.us/TSSD/getTSDocument.htm?docGuid=e8bd48d2-85d8-4353-b654-3418c3ea3a6e&amp;fileName=161-INT-LD-LANE.pdf" xr:uid="{A1D225F1-4957-4294-9D10-31BF981CE12C}"/>
    <hyperlink ref="C43" r:id="rId25" display="https://mdotjboss.state.mi.us/TSSD/getTSDocument.htm?docGuid=54c82391-08fe-4b51-8eb9-cdbcdce6d7c2&amp;fileName=162-INT-LD-MID.pdf" xr:uid="{FA114806-F373-4EA9-9FF8-302617E643EB}"/>
    <hyperlink ref="C44" r:id="rId26" display="https://mdotjboss.state.mi.us/TSSD/getTSDocument.htm?docGuid=e5602e12-25f3-4e92-8c6e-4270482cf85a&amp;fileName=163-INT-LD-OUT.pdf" xr:uid="{A0512C04-FB3D-460D-A3DF-CA0B6DBD6316}"/>
    <hyperlink ref="C45" r:id="rId27" display="https://mdotjboss.state.mi.us/TSSD/getTSDocument.htm?docGuid=46192c1c-7254-4a0b-b67f-f48c377f17bf&amp;fileName=164-INT-SD-MID.pdf" xr:uid="{79F0E281-936D-4FF6-8331-01E6A70108A7}"/>
    <hyperlink ref="C69" r:id="rId28" display="https://mdotjboss.state.mi.us/TSSD/getTSDocument.htm?docGuid=a3dee38d-934f-4c9a-9e45-42d8faa2377d&amp;fileName=310-SP-CROSS-C-NFW.pdf" xr:uid="{8986EA63-3DD4-453D-989E-160DB6576F90}"/>
    <hyperlink ref="C72" r:id="rId29" display="https://mdotjboss.state.mi.us/TSSD/getTSDocument.htm?docGuid=2ac8a3e6-c091-4218-9b14-fc1b08a770da&amp;fileName=320-SP-CruSha.pdf" xr:uid="{61C38232-D8E1-44E2-AB4E-576AC649983F}"/>
    <hyperlink ref="C46" r:id="rId30" display="https://mdotjboss.state.mi.us/TSSD/getTSDocument.htm?docGuid=a9dd8828-6869-467c-b38b-dee14061da2e&amp;fileName=200-FW-SHL-(R).pdf" xr:uid="{E97B13C4-DB3F-4ACA-A568-8B33D83AF1F6}"/>
    <hyperlink ref="C47" r:id="rId31" display="https://mdotjboss.state.mi.us/TSSD/getTSDocument.htm?docGuid=66ed315b-f855-4dae-8806-99d932866ba9&amp;fileName=201-FW-SHL-(L).pdf" xr:uid="{36D4AD3B-DAA7-4A69-9BBC-0265194F1FEC}"/>
    <hyperlink ref="C48" r:id="rId32" display="https://mdotjboss.state.mi.us/TSSD/getTSDocument.htm?docGuid=5de38aa3-3048-4f36-8a75-3b998f927565&amp;fileName=202-FW-(1-2)LC-(L).pdf" xr:uid="{EFC3F433-414A-4ECF-A299-F2B99CA340F9}"/>
    <hyperlink ref="C49" r:id="rId33" display="https://mdotjboss.state.mi.us/TSSD/getTSDocument.htm?docGuid=6cf42ca1-aaca-4b4d-aaf4-635545204691&amp;fileName=203-FW-1LC-(R).pdf" xr:uid="{7E0BE789-A9FA-4BEE-BFAA-E2E39F7CA938}"/>
    <hyperlink ref="C54" r:id="rId34" display="https://mdotjboss.state.mi.us/TSSD/getTSDocument.htm?docGuid=2f2bde21-cf1d-4c6c-9ed7-a0434a53f6bb&amp;fileName=208-FW-3LC-(L).pdf" xr:uid="{F28C2B55-ADDA-4C74-89FA-9BEC0F8B5706}"/>
    <hyperlink ref="C53" r:id="rId35" display="https://mdotjboss.state.mi.us/TSSD/getTSDocument.htm?docGuid=6442f716-e7ae-413e-8a9b-16dbbf954382&amp;fileName=207-FW-2LC-(R).pdf" xr:uid="{A1A3AE28-0C35-4032-876E-159077C9F5A3}"/>
    <hyperlink ref="C52" r:id="rId36" display="https://mdotjboss.state.mi.us/TSSD/getTSDocument.htm?docGuid=8457fa34-ff26-4f7f-8669-baefe26cc1a0&amp;fileName=206-FW-2LC-(L).pdf" xr:uid="{78B4BE95-77E7-4EF9-9C7C-D3BFE70FC42A}"/>
    <hyperlink ref="C51" r:id="rId37" display="https://mdotjboss.state.mi.us/TSSD/getTSDocument.htm?docGuid=f425d28e-349a-4e35-a40b-6c57b77c183d&amp;fileName=205-FW-1LC-(R)-SHIFT.pdf" xr:uid="{C3CA0A70-9C26-4506-854E-6BB65170781B}"/>
    <hyperlink ref="C50" r:id="rId38" display="https://mdotjboss.state.mi.us/TSSD/getTSDocument.htm?docGuid=9e35a4b9-fbd3-4f3e-bea5-c2196b071f0f&amp;fileName=204-FW-1LC-(L).pdf" xr:uid="{53759AE3-C83C-4AA7-A882-9DE55C4CCD83}"/>
    <hyperlink ref="C55" r:id="rId39" display="https://mdotjboss.state.mi.us/TSSD/getTSDocument.htm?docGuid=cd46cd38-0216-4f1b-82e5-9609c5e1571a&amp;fileName=209-FW-3LC-(R).pdf" xr:uid="{195211FB-A4FF-4B17-AB6B-B59B97C2C8BC}"/>
    <hyperlink ref="C56" r:id="rId40" display="https://mdotjboss.state.mi.us/TSSD/getTSDocument.htm?docGuid=480e135f-dee1-4812-8be1-b9c6ae6b2c95&amp;fileName=210-FW-SHIFT-1LC.pdf" xr:uid="{2FB3B692-CC50-4EEA-BFCF-5DFA06886E07}"/>
    <hyperlink ref="C17" r:id="rId41" display="https://mdotjboss.state.mi.us/TSSD/getTSDocument.htm?docGuid=6793048a-7000-4582-b12c-87ff16d75732&amp;fileName=122-NFW-SHL-(R).pdf" xr:uid="{4D52DEBF-08C3-4B32-8C47-6BBF48A658CF}"/>
  </hyperlinks>
  <pageMargins left="0.7" right="0.7" top="0.75" bottom="0.75" header="0.3" footer="0.3"/>
  <pageSetup orientation="portrait" r:id="rId42"/>
  <tableParts count="1">
    <tablePart r:id="rId4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5529-1A27-43DA-AD92-8E55F62964AF}">
  <dimension ref="A1:E6"/>
  <sheetViews>
    <sheetView workbookViewId="0">
      <selection activeCell="A5" sqref="A5"/>
    </sheetView>
  </sheetViews>
  <sheetFormatPr defaultRowHeight="15" x14ac:dyDescent="0.25"/>
  <sheetData>
    <row r="1" spans="1:5" x14ac:dyDescent="0.25">
      <c r="A1">
        <v>6</v>
      </c>
      <c r="B1" t="s">
        <v>5</v>
      </c>
      <c r="C1">
        <v>48</v>
      </c>
      <c r="D1">
        <v>48</v>
      </c>
      <c r="E1">
        <f>C1*D1*A1/12/12</f>
        <v>96</v>
      </c>
    </row>
    <row r="2" spans="1:5" x14ac:dyDescent="0.25">
      <c r="A2">
        <v>2</v>
      </c>
      <c r="B2" t="s">
        <v>4</v>
      </c>
      <c r="C2">
        <v>48</v>
      </c>
      <c r="D2">
        <v>48</v>
      </c>
      <c r="E2">
        <f>C2*D2*A2/12/12</f>
        <v>32</v>
      </c>
    </row>
    <row r="3" spans="1:5" x14ac:dyDescent="0.25">
      <c r="A3">
        <v>2</v>
      </c>
      <c r="B3" t="s">
        <v>3</v>
      </c>
      <c r="C3">
        <v>36</v>
      </c>
      <c r="D3">
        <v>18</v>
      </c>
      <c r="E3">
        <f>C3*D3*A3/12/12</f>
        <v>9</v>
      </c>
    </row>
    <row r="4" spans="1:5" x14ac:dyDescent="0.25">
      <c r="A4">
        <v>3</v>
      </c>
      <c r="B4" t="s">
        <v>2</v>
      </c>
      <c r="C4">
        <v>24</v>
      </c>
      <c r="D4">
        <v>30</v>
      </c>
      <c r="E4">
        <f>C4*D4*A4/12/12</f>
        <v>15</v>
      </c>
    </row>
    <row r="5" spans="1:5" x14ac:dyDescent="0.25">
      <c r="A5">
        <v>4</v>
      </c>
      <c r="B5" t="s">
        <v>7</v>
      </c>
      <c r="C5">
        <v>48</v>
      </c>
      <c r="D5">
        <v>24</v>
      </c>
      <c r="E5">
        <f>C5*D5*A5/12/12</f>
        <v>32</v>
      </c>
    </row>
    <row r="6" spans="1:5" x14ac:dyDescent="0.25">
      <c r="E6">
        <f>SUM(E1:E5)</f>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Sheet3</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2022-12-22T13:01:39Z</dcterms:modified>
</cp:coreProperties>
</file>